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0427 - UJEP biofeedback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'20190427 - UJEP biofeedback'!$C$125:$K$296</definedName>
    <definedName name="_xlnm.Print_Area" localSheetId="1">'20190427 - UJEP biofeedback'!$C$4:$J$76,'20190427 - UJEP biofeedback'!$C$82:$J$109,'20190427 - UJEP biofeedback'!$C$115:$K$296</definedName>
    <definedName name="_xlnm.Print_Titles" localSheetId="1">'20190427 - UJEP biofeedback'!$125:$125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9"/>
  <c r="BH289"/>
  <c r="BG289"/>
  <c r="BF289"/>
  <c r="T289"/>
  <c r="T288"/>
  <c r="R289"/>
  <c r="R288"/>
  <c r="P289"/>
  <c r="P288"/>
  <c r="BK289"/>
  <c r="BK288"/>
  <c r="J288"/>
  <c r="J289"/>
  <c r="BE289"/>
  <c r="J108"/>
  <c r="BI286"/>
  <c r="BH286"/>
  <c r="BG286"/>
  <c r="BF286"/>
  <c r="T286"/>
  <c r="R286"/>
  <c r="P286"/>
  <c r="BK286"/>
  <c r="J286"/>
  <c r="BE286"/>
  <c r="BI281"/>
  <c r="BH281"/>
  <c r="BG281"/>
  <c r="BF281"/>
  <c r="T281"/>
  <c r="T280"/>
  <c r="R281"/>
  <c r="R280"/>
  <c r="P281"/>
  <c r="P280"/>
  <c r="BK281"/>
  <c r="BK280"/>
  <c r="J280"/>
  <c r="J281"/>
  <c r="BE281"/>
  <c r="J107"/>
  <c r="BI278"/>
  <c r="BH278"/>
  <c r="BG278"/>
  <c r="BF278"/>
  <c r="T278"/>
  <c r="T277"/>
  <c r="R278"/>
  <c r="R277"/>
  <c r="P278"/>
  <c r="P277"/>
  <c r="BK278"/>
  <c r="BK277"/>
  <c r="J277"/>
  <c r="J278"/>
  <c r="BE278"/>
  <c r="J106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5"/>
  <c r="BH265"/>
  <c r="BG265"/>
  <c r="BF265"/>
  <c r="T265"/>
  <c r="T264"/>
  <c r="R265"/>
  <c r="R264"/>
  <c r="P265"/>
  <c r="P264"/>
  <c r="BK265"/>
  <c r="BK264"/>
  <c r="J264"/>
  <c r="J265"/>
  <c r="BE265"/>
  <c r="J105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T233"/>
  <c r="R234"/>
  <c r="R233"/>
  <c r="P234"/>
  <c r="P233"/>
  <c r="BK234"/>
  <c r="BK233"/>
  <c r="J233"/>
  <c r="J234"/>
  <c r="BE234"/>
  <c r="J104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6"/>
  <c r="BH216"/>
  <c r="BG216"/>
  <c r="BF216"/>
  <c r="T216"/>
  <c r="T215"/>
  <c r="R216"/>
  <c r="R215"/>
  <c r="P216"/>
  <c r="P215"/>
  <c r="BK216"/>
  <c r="BK215"/>
  <c r="J215"/>
  <c r="J216"/>
  <c r="BE216"/>
  <c r="J103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T206"/>
  <c r="T205"/>
  <c r="R207"/>
  <c r="R206"/>
  <c r="R205"/>
  <c r="P207"/>
  <c r="P206"/>
  <c r="P205"/>
  <c r="BK207"/>
  <c r="BK206"/>
  <c r="J206"/>
  <c r="BK205"/>
  <c r="J205"/>
  <c r="J207"/>
  <c r="BE207"/>
  <c r="J102"/>
  <c r="J101"/>
  <c r="BI203"/>
  <c r="BH203"/>
  <c r="BG203"/>
  <c r="BF203"/>
  <c r="T203"/>
  <c r="T202"/>
  <c r="R203"/>
  <c r="R202"/>
  <c r="P203"/>
  <c r="P202"/>
  <c r="BK203"/>
  <c r="BK202"/>
  <c r="J202"/>
  <c r="J203"/>
  <c r="BE203"/>
  <c r="J100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T192"/>
  <c r="R193"/>
  <c r="R192"/>
  <c r="P193"/>
  <c r="P192"/>
  <c r="BK193"/>
  <c r="BK192"/>
  <c r="J192"/>
  <c r="J193"/>
  <c r="BE193"/>
  <c r="J99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74"/>
  <c r="BH174"/>
  <c r="BG174"/>
  <c r="BF174"/>
  <c r="T174"/>
  <c r="T173"/>
  <c r="R174"/>
  <c r="R173"/>
  <c r="P174"/>
  <c r="P173"/>
  <c r="BK174"/>
  <c r="BK173"/>
  <c r="J173"/>
  <c r="J174"/>
  <c r="BE174"/>
  <c r="J98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58"/>
  <c r="BH158"/>
  <c r="BG158"/>
  <c r="BF158"/>
  <c r="T158"/>
  <c r="R158"/>
  <c r="P158"/>
  <c r="BK158"/>
  <c r="J158"/>
  <c r="BE158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1"/>
  <c r="BH141"/>
  <c r="BG141"/>
  <c r="BF141"/>
  <c r="T141"/>
  <c r="T140"/>
  <c r="R141"/>
  <c r="R140"/>
  <c r="P141"/>
  <c r="P140"/>
  <c r="BK141"/>
  <c r="BK140"/>
  <c r="J140"/>
  <c r="J141"/>
  <c r="BE141"/>
  <c r="J97"/>
  <c r="BI132"/>
  <c r="BH132"/>
  <c r="BG132"/>
  <c r="BF132"/>
  <c r="T132"/>
  <c r="R132"/>
  <c r="P132"/>
  <c r="BK132"/>
  <c r="J132"/>
  <c r="BE132"/>
  <c r="BI129"/>
  <c r="F35"/>
  <c i="1" r="BD95"/>
  <c i="2" r="BH129"/>
  <c r="F34"/>
  <c i="1" r="BC95"/>
  <c i="2" r="BG129"/>
  <c r="F33"/>
  <c i="1" r="BB95"/>
  <c i="2" r="BF129"/>
  <c r="J32"/>
  <c i="1" r="AW95"/>
  <c i="2" r="F32"/>
  <c i="1" r="BA95"/>
  <c i="2" r="T129"/>
  <c r="T128"/>
  <c r="T127"/>
  <c r="T126"/>
  <c r="R129"/>
  <c r="R128"/>
  <c r="R127"/>
  <c r="R126"/>
  <c r="P129"/>
  <c r="P128"/>
  <c r="P127"/>
  <c r="P126"/>
  <c i="1" r="AU95"/>
  <c i="2" r="BK129"/>
  <c r="BK128"/>
  <c r="J128"/>
  <c r="BK127"/>
  <c r="J127"/>
  <c r="BK126"/>
  <c r="J126"/>
  <c r="J94"/>
  <c r="J28"/>
  <c i="1" r="AG95"/>
  <c i="2" r="J129"/>
  <c r="BE129"/>
  <c r="J31"/>
  <c i="1" r="AV95"/>
  <c i="2" r="F31"/>
  <c i="1" r="AZ95"/>
  <c i="2" r="J96"/>
  <c r="J95"/>
  <c r="F120"/>
  <c r="E118"/>
  <c r="F87"/>
  <c r="E85"/>
  <c r="J37"/>
  <c r="J22"/>
  <c r="E22"/>
  <c r="J123"/>
  <c r="J90"/>
  <c r="J21"/>
  <c r="J19"/>
  <c r="E19"/>
  <c r="J122"/>
  <c r="J89"/>
  <c r="J18"/>
  <c r="J16"/>
  <c r="E16"/>
  <c r="F123"/>
  <c r="F90"/>
  <c r="J15"/>
  <c r="J13"/>
  <c r="E13"/>
  <c r="F122"/>
  <c r="F89"/>
  <c r="J12"/>
  <c r="J10"/>
  <c r="J120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<sst xmlns="http://schemas.openxmlformats.org/spreadsheetml/2006/main">
  <si>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</si>
  <si>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</si>
  <si>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</si>
  <si>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</si>
  <si>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</si>
  <si>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{ddf90390-9a32-400e-b212-3395263f7b00}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</si>
  <si>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</si>
  <si>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</si>
  <si>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</si>
  <si>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</si>
  <si>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</si>
  <si>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</si>
  <si>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</si>
  <si>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</si>
  <si>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20190427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</si>
  <si>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</si>
  <si>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</si>
  <si>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UJEP biofeedback</t>
  </si>
  <si>
    <t>KSO:</t>
  </si>
  <si>
    <t>CC-CZ:</t>
  </si>
  <si>
    <t>Místo:</t>
  </si>
  <si>
    <t xml:space="preserve"> </t>
  </si>
  <si>
    <t>Datum:</t>
  </si>
  <si>
    <t>27. 4. 2019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</si>
  <si>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</si>
  <si>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</si>
  <si>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</si>
  <si>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</si>
  <si>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</si>
  <si>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</si>
  <si>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</si>
  <si>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</si>
  <si>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</si>
  <si>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</si>
  <si>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</si>
  <si>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</si>
  <si>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</si>
  <si>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</si>
  <si>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</si>
  <si>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</si>
  <si>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</si>
  <si>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</si>
  <si>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</si>
  <si>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</si>
  <si>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</si>
  <si>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</si>
  <si>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</si>
  <si>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</si>
  <si>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</si>
  <si>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</si>
  <si>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</si>
  <si>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</si>
  <si>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</si>
  <si>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</si>
  <si>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</si>
  <si>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</si>
  <si>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</si>
  <si>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</si>
  <si>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</si>
  <si>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</si>
  <si>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</si>
  <si>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</si>
  <si>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</si>
  <si>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</si>
  <si>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</si>
  <si>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</si>
  <si>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</si>
  <si>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</si>
  <si>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</si>
  <si>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</si>
  <si>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</si>
  <si>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</si>
  <si>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</si>
  <si>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</si>
  <si>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</si>
  <si>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</si>
  <si>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</si>
  <si>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</si>
  <si>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</si>
  <si>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</si>
  <si>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</si>
  <si>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</si>
  <si>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</si>
  <si>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</si>
  <si>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</si>
  <si>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</si>
  <si>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</si>
  <si>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</si>
  <si>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</si>
  <si>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</si>
  <si>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</si>
  <si>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</si>
  <si>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</si>
  <si>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</si>
  <si>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</si>
  <si>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</si>
  <si>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</si>
  <si>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</si>
  <si>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</si>
  <si>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</si>
  <si>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</si>
  <si>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</si>
  <si>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</si>
  <si>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</si>
  <si>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</si>
  <si>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</si>
  <si>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</si>
  <si>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</si>
  <si>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</si>
  <si>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</si>
  <si>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</si>
  <si>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</si>
  <si>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</si>
  <si>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</si>
  <si>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</si>
  <si>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</si>
  <si>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</si>
  <si>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</si>
  <si>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</si>
  <si>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</si>
  <si>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340271045</t>
  </si>
  <si>
    <t>Zazdívka otvorů v příčkách nebo stěnách plochy do 4 m2 tvárnicemi pórobetonovými tl 150 mm</t>
  </si>
  <si>
    <t>m2</t>
  </si>
  <si>
    <t>CS ÚRS 2019 01</t>
  </si>
  <si>
    <t>4</t>
  </si>
  <si>
    <t>-360432655</t>
  </si>
  <si>
    <t>PP</t>
  </si>
  <si>
    <t>Zazdívka otvorů v příčkách nebo stěnách pórobetonovými tvárnicemi plochy přes 1 m2 do 4 m2, objemová hmotnost 500 kg/m3, tloušťka příčky 150 mm</t>
  </si>
  <si>
    <t>VV</t>
  </si>
  <si>
    <t>1,8*2"2.24</t>
  </si>
  <si>
    <t>342272245</t>
  </si>
  <si>
    <t>Příčka z pórobetonových hladkých tvárnic na tenkovrstvou maltu tl 150 mm</t>
  </si>
  <si>
    <t>-1714599977</t>
  </si>
  <si>
    <t>Příčky z pórobetonových tvárnic hladkých na tenké maltové lože objemová hmotnost do 500 kg/m3, tloušťka příčky 150 mm</t>
  </si>
  <si>
    <t>6,3*3"2.10</t>
  </si>
  <si>
    <t>0,39*1,835+0,39*2,735</t>
  </si>
  <si>
    <t>3,6*3-1,8"2.26</t>
  </si>
  <si>
    <t>2,1*3-0,8*0,8-1,8"2.25</t>
  </si>
  <si>
    <t>4,68*3-0,8*0,8-1,8"2.24</t>
  </si>
  <si>
    <t>Součet</t>
  </si>
  <si>
    <t>6</t>
  </si>
  <si>
    <t>Úpravy povrchů, podlahy a osazování výplní</t>
  </si>
  <si>
    <t>612311131</t>
  </si>
  <si>
    <t>Potažení vnitřních stěn vápenným štukem tloušťky do 3 mm</t>
  </si>
  <si>
    <t>1046106889</t>
  </si>
  <si>
    <t>Potažení vnitřních ploch štukem tloušťky do 3 mm svislých konstrukcí stěn</t>
  </si>
  <si>
    <t>(3,815+0,3+7,85+6,3*2+12*1,5)*2,8-1,8*2"2.10</t>
  </si>
  <si>
    <t>(4,87+2,12)*2*2,8-1,8</t>
  </si>
  <si>
    <t>(7,61*2+3,055*2+0,745*2+0,5*2)*2,8-3,6*2,8-1,8*2"2.26</t>
  </si>
  <si>
    <t>(8,04+5,87)*2*2,8-1,8*3"2.25</t>
  </si>
  <si>
    <t>(8,04+4,68)*2*2,8-2,1*2,8-1,8*2"2.23</t>
  </si>
  <si>
    <t>612321121</t>
  </si>
  <si>
    <t>Vápenocementová omítka hladká jednovrstvá vnitřních stěn nanášená ručně</t>
  </si>
  <si>
    <t>1133321657</t>
  </si>
  <si>
    <t xml:space="preserve">Omítka vápenocementová vnitřních ploch  nanášená ručně jednovrstvá, tloušťky do 10 mm hladká svislých konstrukcí stěn</t>
  </si>
  <si>
    <t>2*2*2"zazdívky dveří</t>
  </si>
  <si>
    <t>5</t>
  </si>
  <si>
    <t>612321141</t>
  </si>
  <si>
    <t>Vápenocementová omítka štuková dvouvrstvá vnitřních stěn nanášená ručně</t>
  </si>
  <si>
    <t>1962287603</t>
  </si>
  <si>
    <t xml:space="preserve">Omítka vápenocementová vnitřních ploch  nanášená ručně dvouvrstvá, tloušťky jádrové omítky do 10 mm a tloušťky štuku do 3 mm štuková svislých konstrukcí stěn</t>
  </si>
  <si>
    <t>18,9</t>
  </si>
  <si>
    <t>(0,47*1,835+0,47*2,735)*2</t>
  </si>
  <si>
    <t>24,56*2</t>
  </si>
  <si>
    <t>612325411</t>
  </si>
  <si>
    <t>Oprava vnitřní vápenocementové hladké omítky stěn v rozsahu plochy do 10%</t>
  </si>
  <si>
    <t>626959044</t>
  </si>
  <si>
    <t>Oprava vápenocementové omítky vnitřních ploch hladké, tloušťky do 20 mm stěn, v rozsahu opravované plochy do 10%</t>
  </si>
  <si>
    <t>7</t>
  </si>
  <si>
    <t>642944121</t>
  </si>
  <si>
    <t>Osazování ocelových zárubní dodatečné pl do 2,5 m2</t>
  </si>
  <si>
    <t>kus</t>
  </si>
  <si>
    <t>1564411249</t>
  </si>
  <si>
    <t xml:space="preserve">Osazení ocelových dveřních zárubní lisovaných nebo z úhelníků dodatečně  s vybetonováním prahu, plochy do 2,5 m2</t>
  </si>
  <si>
    <t>3"2.26, 23</t>
  </si>
  <si>
    <t>1"2.10a</t>
  </si>
  <si>
    <t>8</t>
  </si>
  <si>
    <t>M</t>
  </si>
  <si>
    <t>55331224</t>
  </si>
  <si>
    <t>zárubeň ocelová pro běžné zdění hranatý profil s drážkou 160 900 levá,pravá</t>
  </si>
  <si>
    <t>-915920000</t>
  </si>
  <si>
    <t>9</t>
  </si>
  <si>
    <t>Ostatní konstrukce a práce, bourání</t>
  </si>
  <si>
    <t>962032230</t>
  </si>
  <si>
    <t>Bourání zdiva z cihel pálených nebo vápenopískových na MV nebo MVC do 1 m3</t>
  </si>
  <si>
    <t>m3</t>
  </si>
  <si>
    <t>-2055605988</t>
  </si>
  <si>
    <t xml:space="preserve">Bourání zdiva nadzákladového z cihel nebo tvárnic  z cihel pálených nebo vápenopískových, na maltu vápennou nebo vápenocementovou, objemu do 1 m3</t>
  </si>
  <si>
    <t>1,8*2,8*0,19</t>
  </si>
  <si>
    <t>5,39*0,16*2,8+1,15*0,72*2,8</t>
  </si>
  <si>
    <t>2,67*2,8*0,19</t>
  </si>
  <si>
    <t>1,95*0,1*2,8</t>
  </si>
  <si>
    <t>3,37*2,8*0,17+1,03*0,24*2,8+1,31*0,2*2,8</t>
  </si>
  <si>
    <t>-1,6*0,16*4</t>
  </si>
  <si>
    <t>10</t>
  </si>
  <si>
    <t>968072455</t>
  </si>
  <si>
    <t>Vybourání kovových dveřních zárubní pl do 2 m2</t>
  </si>
  <si>
    <t>2049917823</t>
  </si>
  <si>
    <t xml:space="preserve">Vybourání kovových rámů oken s křídly, dveřních zárubní, vrat, stěn, ostění nebo obkladů  dveřních zárubní, plochy do 2 m2</t>
  </si>
  <si>
    <t>1,8*3"2.23</t>
  </si>
  <si>
    <t>11</t>
  </si>
  <si>
    <t>971033631</t>
  </si>
  <si>
    <t>Vybourání otvorů ve zdivu cihelném pl do 4 m2 na MVC nebo MV tl do 150 mm</t>
  </si>
  <si>
    <t>1958585738</t>
  </si>
  <si>
    <t xml:space="preserve">Vybourání otvorů ve zdivu základovém nebo nadzákladovém z cihel, tvárnic, příčkovek  z cihel pálených na maltu vápennou nebo vápenocementovou plochy do 4 m2, tl. do 150 mm</t>
  </si>
  <si>
    <t>2"2.11</t>
  </si>
  <si>
    <t>12</t>
  </si>
  <si>
    <t>973032863</t>
  </si>
  <si>
    <t>Vysekání kapes ve zdivu z dutých cihel nebo tvárnic pro zavázání příček nebo zdí tl do 150 mm</t>
  </si>
  <si>
    <t>m</t>
  </si>
  <si>
    <t>1296032590</t>
  </si>
  <si>
    <t xml:space="preserve">Vysekání kapes ve zdivu z dutých cihel nebo tvárnic  pro zavázání nových příček a zdí, tl. do 150 mm</t>
  </si>
  <si>
    <t>10*3</t>
  </si>
  <si>
    <t>997</t>
  </si>
  <si>
    <t>Přesun sutě</t>
  </si>
  <si>
    <t>13</t>
  </si>
  <si>
    <t>997013212</t>
  </si>
  <si>
    <t>Vnitrostaveništní doprava suti a vybouraných hmot pro budovy v do 9 m ručně</t>
  </si>
  <si>
    <t>t</t>
  </si>
  <si>
    <t>-1069331443</t>
  </si>
  <si>
    <t xml:space="preserve">Vnitrostaveništní doprava suti a vybouraných hmot  vodorovně do 50 m svisle ručně (nošením po schodech) pro budovy a haly výšky přes 6 do 9 m</t>
  </si>
  <si>
    <t>14</t>
  </si>
  <si>
    <t>997013501</t>
  </si>
  <si>
    <t>Odvoz suti a vybouraných hmot na skládku nebo meziskládku do 1 km se složením</t>
  </si>
  <si>
    <t>-658838408</t>
  </si>
  <si>
    <t xml:space="preserve">Odvoz suti a vybouraných hmot na skládku nebo meziskládku  se složením, na vzdálenost do 1 km</t>
  </si>
  <si>
    <t>997013509</t>
  </si>
  <si>
    <t>Příplatek k odvozu suti a vybouraných hmot na skládku ZKD 1 km přes 1 km</t>
  </si>
  <si>
    <t>1085539917</t>
  </si>
  <si>
    <t xml:space="preserve">Odvoz suti a vybouraných hmot na skládku nebo meziskládku  se složením, na vzdálenost Příplatek k ceně za každý další i započatý 1 km přes 1 km</t>
  </si>
  <si>
    <t>18,667*29 'Přepočtené koeficientem množství</t>
  </si>
  <si>
    <t>16</t>
  </si>
  <si>
    <t>997013831</t>
  </si>
  <si>
    <t>Poplatek za uložení na skládce (skládkovné) stavebního odpadu směsného kód odpadu 170 904</t>
  </si>
  <si>
    <t>1330549436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</si>
  <si>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</si>
  <si>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</si>
  <si>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</si>
  <si>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17</t>
  </si>
  <si>
    <t>998011002</t>
  </si>
  <si>
    <t>Přesun hmot pro budovy zděné v do 12 m</t>
  </si>
  <si>
    <t>2146813145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</si>
  <si>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</si>
  <si>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</si>
  <si>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</si>
  <si>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713</t>
  </si>
  <si>
    <t>Izolace tepelné</t>
  </si>
  <si>
    <t>18</t>
  </si>
  <si>
    <t>713131151</t>
  </si>
  <si>
    <t>Montáž izolace tepelné stěn a základů volně vloženými rohožemi, pásy, dílci, deskami 1 vrstva</t>
  </si>
  <si>
    <t>1549926988</t>
  </si>
  <si>
    <t>Montáž tepelné izolace stěn rohožemi, pásy, deskami, dílci, bloky (izolační materiál ve specifikaci) vložením jednovrstvě</t>
  </si>
  <si>
    <t>18,508"doplnění do předstěny - 40mm v ceně předstěny</t>
  </si>
  <si>
    <t>19</t>
  </si>
  <si>
    <t>63150970</t>
  </si>
  <si>
    <t>pás tepelně izolační příčkový akustický λ=0,036-0,037 tl 60mm</t>
  </si>
  <si>
    <t>32</t>
  </si>
  <si>
    <t>-86626559</t>
  </si>
  <si>
    <t>18,508*1,05 'Přepočtené koeficientem množství</t>
  </si>
  <si>
    <t>20</t>
  </si>
  <si>
    <t>998713102</t>
  </si>
  <si>
    <t>Přesun hmot tonážní pro izolace tepelné v objektech v do 12 m</t>
  </si>
  <si>
    <t>355525395</t>
  </si>
  <si>
    <t>Přesun hmot pro izolace tepelné stanovený z hmotnosti přesunovaného materiálu vodorovná dopravní vzdálenost do 50 m v objektech výšky přes 6 m do 12 m</t>
  </si>
  <si>
    <t>763</t>
  </si>
  <si>
    <t>Konstrukce suché výstavby</t>
  </si>
  <si>
    <t>763121483</t>
  </si>
  <si>
    <t>SDK stěna předsazená tl 127,5 mm profil CW+UW 100 desky 2x akustická DF 12,5 TI 40 mm 30 kg/m3 EI30</t>
  </si>
  <si>
    <t>1743810276</t>
  </si>
  <si>
    <t>Stěna předsazená ze sádrokartonových desek s nosnou konstrukcí z ocelových profilů CW, UW dvojitě opláštěná deskami akustickými tl. 2 x 12,5 mm, TI tl. 40 mm 30 kg/m3, EI 30 stěna tl. 127,5 mm, profil 100</t>
  </si>
  <si>
    <t>6,61*2,8"2,10-11</t>
  </si>
  <si>
    <t>22</t>
  </si>
  <si>
    <t>763121761</t>
  </si>
  <si>
    <t>Příplatek k SDK stěně předsazené za rovinnost kvality Q3</t>
  </si>
  <si>
    <t>535239244</t>
  </si>
  <si>
    <t>Stěna předsazená ze sádrokartonových desek Příplatek k cenám za rovinnost kvality speciální tmelení kvality Q3</t>
  </si>
  <si>
    <t>18,508</t>
  </si>
  <si>
    <t>23</t>
  </si>
  <si>
    <t>763431011</t>
  </si>
  <si>
    <t>Montáž minerálního podhledu s vyjímatelnými panely vel. do 0,36 m2 na zavěšený polozapuštěný rošt</t>
  </si>
  <si>
    <t>243947715</t>
  </si>
  <si>
    <t xml:space="preserve">Montáž podhledu minerálního  včetně zavěšeného roštu polozapuštěného s panely vyjímatelnými, velikosti panelů do 0,36 m2</t>
  </si>
  <si>
    <t>131"2.10a, 2.10, 2.25, 2.26</t>
  </si>
  <si>
    <t>24</t>
  </si>
  <si>
    <t>5903651R</t>
  </si>
  <si>
    <t xml:space="preserve">podhled minerální deska rovná bílá jemná hladká  17x600x600mm</t>
  </si>
  <si>
    <t>-959271481</t>
  </si>
  <si>
    <t>deska podhledová minerální rovná bílá jemná hladká desinfikovatelná nemocniční 17x600x600mm</t>
  </si>
  <si>
    <t>131</t>
  </si>
  <si>
    <t>131*1,05 'Přepočtené koeficientem množství</t>
  </si>
  <si>
    <t>25</t>
  </si>
  <si>
    <t>763431802</t>
  </si>
  <si>
    <t>Demontáž minerálního podhledu zavěšeného na polozapuštěném roštu</t>
  </si>
  <si>
    <t>-314919836</t>
  </si>
  <si>
    <t xml:space="preserve">Demontáž podhledu minerálního  na zavěšeném na roštu polozapuštěném</t>
  </si>
  <si>
    <t>26</t>
  </si>
  <si>
    <t>998763101</t>
  </si>
  <si>
    <t>Přesun hmot tonážní pro dřevostavby v objektech v do 12 m</t>
  </si>
  <si>
    <t>-831857966</t>
  </si>
  <si>
    <t xml:space="preserve">Přesun hmot pro dřevostavby  stanovený z hmotnosti přesunovaného materiálu vodorovná dopravní vzdálenost do 50 m v objektech výšky přes 6 do 12 m</t>
  </si>
  <si>
    <t>766</t>
  </si>
  <si>
    <t>Konstrukce truhlářské</t>
  </si>
  <si>
    <t>27</t>
  </si>
  <si>
    <t>766660002</t>
  </si>
  <si>
    <t>Montáž dveřních křídel otvíravých jednokřídlových š přes 0,8 m do ocelové zárubně</t>
  </si>
  <si>
    <t>-1306145180</t>
  </si>
  <si>
    <t>Montáž dveřních křídel dřevěných nebo plastových otevíravých do ocelové zárubně povrchově upravených jednokřídlových, šířky přes 800 mm</t>
  </si>
  <si>
    <t>28</t>
  </si>
  <si>
    <t>6116286R</t>
  </si>
  <si>
    <t>dveře vnitřní foliované plné 1křídlé 900x1970mm</t>
  </si>
  <si>
    <t>553825776</t>
  </si>
  <si>
    <t>dveře vnitřní foliované plné 1křídlé 900x1970mm s požární odolností 30min. a samozavíračem. povrch dle specifikace PD</t>
  </si>
  <si>
    <t>29</t>
  </si>
  <si>
    <t>766660362</t>
  </si>
  <si>
    <t xml:space="preserve">Montáž posuvných stěn čtyřkřídlových </t>
  </si>
  <si>
    <t>-894509104</t>
  </si>
  <si>
    <t>30</t>
  </si>
  <si>
    <t>6118235R</t>
  </si>
  <si>
    <t>Stěna posuvná z pevných dílů akustická</t>
  </si>
  <si>
    <t>656179022</t>
  </si>
  <si>
    <t>mobilní příčka protihluková, vzduchová neprůzvučnost 54dB, šíře modulu 975 mm, tloušťka příčky 110 mm, napojení modulů: pero - drážka, konstrukce: ocelový / hliníkový rám, hliníkové vnější lišty, povrchová úprava RAL, plné desky: LDTD EGGER W980 ST2</t>
  </si>
  <si>
    <t>5,85*2,75</t>
  </si>
  <si>
    <t>31</t>
  </si>
  <si>
    <t>766660728</t>
  </si>
  <si>
    <t>Montáž dveřního interiérového kování - zámku</t>
  </si>
  <si>
    <t>-1115815729</t>
  </si>
  <si>
    <t>Montáž dveřních doplňků dveřního kování interiérového zámku</t>
  </si>
  <si>
    <t>54924000</t>
  </si>
  <si>
    <t>zámek stavební zadlabací obyčejný 536a převod levý</t>
  </si>
  <si>
    <t>1335365831</t>
  </si>
  <si>
    <t>33</t>
  </si>
  <si>
    <t>766660729</t>
  </si>
  <si>
    <t>Montáž dveřního interiérového kování - štítku s klikou</t>
  </si>
  <si>
    <t>108873133</t>
  </si>
  <si>
    <t>Montáž dveřních doplňků dveřního kování interiérového štítku s klikou</t>
  </si>
  <si>
    <t>34</t>
  </si>
  <si>
    <t>54914620</t>
  </si>
  <si>
    <t>kování dveřní vrchní klika včetně rozet a montážního materiálu R PZ nerez PK</t>
  </si>
  <si>
    <t>1965937400</t>
  </si>
  <si>
    <t>35</t>
  </si>
  <si>
    <t>766662811</t>
  </si>
  <si>
    <t>Demontáž dveřních prahů u dveří jednokřídlových</t>
  </si>
  <si>
    <t>-1588828522</t>
  </si>
  <si>
    <t>Demontáž dveřních konstrukcí k opětovnému použití prahů dveří jednokřídlových</t>
  </si>
  <si>
    <t>36</t>
  </si>
  <si>
    <t>76666399R</t>
  </si>
  <si>
    <t>Doplnění akustické pásky do stávajících dveří</t>
  </si>
  <si>
    <t>1192627964</t>
  </si>
  <si>
    <t>2"2.10 + 11</t>
  </si>
  <si>
    <t>2"2.23, 25</t>
  </si>
  <si>
    <t>37</t>
  </si>
  <si>
    <t>766695213</t>
  </si>
  <si>
    <t>Montáž truhlářských prahů dveří jednokřídlových šířky přes 10 cm</t>
  </si>
  <si>
    <t>1864870730</t>
  </si>
  <si>
    <t>Montáž ostatních truhlářských konstrukcí prahů dveří jednokřídlových, šířky přes 100 mm</t>
  </si>
  <si>
    <t>38</t>
  </si>
  <si>
    <t>61187421</t>
  </si>
  <si>
    <t>práh dveřní dřevěný bukový tl 20mm dl 920mm š 150mm</t>
  </si>
  <si>
    <t>-1221891693</t>
  </si>
  <si>
    <t>39</t>
  </si>
  <si>
    <t>998766102</t>
  </si>
  <si>
    <t>Přesun hmot tonážní pro konstrukce truhlářské v objektech v do 12 m</t>
  </si>
  <si>
    <t>-2056825258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</si>
  <si>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</si>
  <si>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</si>
  <si>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</si>
  <si>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40</t>
  </si>
  <si>
    <t>767620116</t>
  </si>
  <si>
    <t>Montáž oken kovových zdvojených pevných do zdiva plochy do 1,5 m2</t>
  </si>
  <si>
    <t>-35314906</t>
  </si>
  <si>
    <t xml:space="preserve">Montáž oken zdvojených  z hliníkových nebo ocelových profilů na polyuretanovou pěnu pevných do zdiva, plochy přes 0,6 do 1,5 m2</t>
  </si>
  <si>
    <t>0,8*0,8*2</t>
  </si>
  <si>
    <t>41</t>
  </si>
  <si>
    <t>55341002R</t>
  </si>
  <si>
    <t>okno Al s fixním zasklením dvojsklo přes plochu 1m2 do v1,5m</t>
  </si>
  <si>
    <t>-610765006</t>
  </si>
  <si>
    <t>okno Al s fixním zasklením dvojsklo přes plochu 1m2 do v1,5m s požární odolností 30min</t>
  </si>
  <si>
    <t>42</t>
  </si>
  <si>
    <t>767995114</t>
  </si>
  <si>
    <t>Montáž atypických zámečnických konstrukcí hmotnosti do 50 kg</t>
  </si>
  <si>
    <t>kg</t>
  </si>
  <si>
    <t>1567561885</t>
  </si>
  <si>
    <t xml:space="preserve">Montáž ostatních atypických zámečnických konstrukcí  hmotnosti přes 20 do 50 kg</t>
  </si>
  <si>
    <t>(6,3+0,3*7)*0,012+0,03"nosná OK posuvné příčky vč. zakotvení do stropu</t>
  </si>
  <si>
    <t>43</t>
  </si>
  <si>
    <t>13010814</t>
  </si>
  <si>
    <t>ocel profilová UPN 80 jakost 11 375</t>
  </si>
  <si>
    <t>-219793368</t>
  </si>
  <si>
    <t>44</t>
  </si>
  <si>
    <t>998767102</t>
  </si>
  <si>
    <t>Přesun hmot tonážní pro zámečnické konstrukce v objektech v do 12 m</t>
  </si>
  <si>
    <t>-1130736319</t>
  </si>
  <si>
    <t xml:space="preserve">Přesun hmot pro zámečnické konstrukce  stanovený z hmotnosti přesunovaného materiálu vodorovná dopravní vzdálenost do 50 m v objektech výšky přes 6 do 12 m</t>
  </si>
  <si>
    <t>776</t>
  </si>
  <si>
    <t>Podlahy povlakové</t>
  </si>
  <si>
    <t>45</t>
  </si>
  <si>
    <t>77622111R</t>
  </si>
  <si>
    <t>výměna podlahových krytin dle asmostatné specifikace v příloze</t>
  </si>
  <si>
    <t>soubor</t>
  </si>
  <si>
    <t>1926906976</t>
  </si>
  <si>
    <t>783</t>
  </si>
  <si>
    <t>Dokončovací práce - nátěry</t>
  </si>
  <si>
    <t>46</t>
  </si>
  <si>
    <t>783314201</t>
  </si>
  <si>
    <t>Základní antikorozní jednonásobný syntetický standardní nátěr zámečnických konstrukcí</t>
  </si>
  <si>
    <t>963901317</t>
  </si>
  <si>
    <t>Základní antikorozní nátěr zámečnických konstrukcí jednonásobný syntetický standardní</t>
  </si>
  <si>
    <t>4"OK příčky</t>
  </si>
  <si>
    <t>(2+0,9)*0,3*8"zárubně</t>
  </si>
  <si>
    <t>47</t>
  </si>
  <si>
    <t>783317101</t>
  </si>
  <si>
    <t>Krycí jednonásobný syntetický standardní nátěr zámečnických konstrukcí</t>
  </si>
  <si>
    <t>-1923909293</t>
  </si>
  <si>
    <t>Krycí nátěr (email) zámečnických konstrukcí jednonásobný syntetický standardní</t>
  </si>
  <si>
    <t>784</t>
  </si>
  <si>
    <t>Dokončovací práce - malby a tapety</t>
  </si>
  <si>
    <t>48</t>
  </si>
  <si>
    <t>784121001</t>
  </si>
  <si>
    <t>Oškrabání malby v mísnostech výšky do 3,80 m</t>
  </si>
  <si>
    <t>-583318191</t>
  </si>
  <si>
    <t>Oškrabání malby v místnostech výšky do 3,80 m</t>
  </si>
  <si>
    <t>340,19</t>
  </si>
  <si>
    <t>49</t>
  </si>
  <si>
    <t>784181101</t>
  </si>
  <si>
    <t>Základní akrylátová jednonásobná penetrace podkladu v místnostech výšky do 3,80m</t>
  </si>
  <si>
    <t>1787153975</t>
  </si>
  <si>
    <t>Penetrace podkladu jednonásobná základní akrylátová v místnostech výšky do 3,80 m</t>
  </si>
  <si>
    <t>340,19*2</t>
  </si>
  <si>
    <t>50</t>
  </si>
  <si>
    <t>784221101</t>
  </si>
  <si>
    <t>Dvojnásobné bílé malby ze směsí za sucha dobře otěruvzdorných v místnostech do 3,80 m</t>
  </si>
  <si>
    <t>-339508055</t>
  </si>
  <si>
    <t>Malby z malířských směsí otěruvzdorných za sucha dvojnásobné, bílé za sucha otěruvzdorné dobře v místnostech výšky do 3,80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</si>
</sst>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hidden="1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4.4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37</v>
      </c>
      <c r="E29" s="44"/>
      <c r="F29" s="30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48</v>
      </c>
      <c r="AI60" s="39"/>
      <c r="AJ60" s="39"/>
      <c r="AK60" s="39"/>
      <c r="AL60" s="39"/>
      <c r="AM60" s="58" t="s">
        <v>49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51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48</v>
      </c>
      <c r="AI75" s="39"/>
      <c r="AJ75" s="39"/>
      <c r="AK75" s="39"/>
      <c r="AL75" s="39"/>
      <c r="AM75" s="58" t="s">
        <v>49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20190427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UJEP biofeedback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27. 4. 2019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6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73" t="str">
        <f>IF(E17="","",E17)</f>
        <v xml:space="preserve"> </v>
      </c>
      <c r="AN89" s="64"/>
      <c r="AO89" s="64"/>
      <c r="AP89" s="64"/>
      <c r="AQ89" s="37"/>
      <c r="AR89" s="41"/>
      <c r="AS89" s="74" t="s">
        <v>53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6" customHeight="1"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73" t="str">
        <f>IF(E20="","",E20)</f>
        <v xml:space="preserve"> 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54</v>
      </c>
      <c r="D92" s="87"/>
      <c r="E92" s="87"/>
      <c r="F92" s="87"/>
      <c r="G92" s="87"/>
      <c r="H92" s="88"/>
      <c r="I92" s="89" t="s">
        <v>55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56</v>
      </c>
      <c r="AH92" s="87"/>
      <c r="AI92" s="87"/>
      <c r="AJ92" s="87"/>
      <c r="AK92" s="87"/>
      <c r="AL92" s="87"/>
      <c r="AM92" s="87"/>
      <c r="AN92" s="89" t="s">
        <v>57</v>
      </c>
      <c r="AO92" s="87"/>
      <c r="AP92" s="91"/>
      <c r="AQ92" s="92" t="s">
        <v>58</v>
      </c>
      <c r="AR92" s="41"/>
      <c r="AS92" s="93" t="s">
        <v>59</v>
      </c>
      <c r="AT92" s="94" t="s">
        <v>60</v>
      </c>
      <c r="AU92" s="94" t="s">
        <v>61</v>
      </c>
      <c r="AV92" s="94" t="s">
        <v>62</v>
      </c>
      <c r="AW92" s="94" t="s">
        <v>63</v>
      </c>
      <c r="AX92" s="94" t="s">
        <v>64</v>
      </c>
      <c r="AY92" s="94" t="s">
        <v>65</v>
      </c>
      <c r="AZ92" s="94" t="s">
        <v>66</v>
      </c>
      <c r="BA92" s="94" t="s">
        <v>67</v>
      </c>
      <c r="BB92" s="94" t="s">
        <v>68</v>
      </c>
      <c r="BC92" s="94" t="s">
        <v>69</v>
      </c>
      <c r="BD92" s="95" t="s">
        <v>70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71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ROUND(AS95,2)</f>
        <v>0</v>
      </c>
      <c r="AT94" s="107">
        <f>ROUND(SUM(AV94:AW94),2)</f>
        <v>0</v>
      </c>
      <c r="AU94" s="108">
        <f>ROUND(AU95,5)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ROUND(AZ95,2)</f>
        <v>0</v>
      </c>
      <c r="BA94" s="107">
        <f>ROUND(BA95,2)</f>
        <v>0</v>
      </c>
      <c r="BB94" s="107">
        <f>ROUND(BB95,2)</f>
        <v>0</v>
      </c>
      <c r="BC94" s="107">
        <f>ROUND(BC95,2)</f>
        <v>0</v>
      </c>
      <c r="BD94" s="109">
        <f>ROUND(BD95,2)</f>
        <v>0</v>
      </c>
      <c r="BS94" s="110" t="s">
        <v>72</v>
      </c>
      <c r="BT94" s="110" t="s">
        <v>73</v>
      </c>
      <c r="BV94" s="110" t="s">
        <v>74</v>
      </c>
      <c r="BW94" s="110" t="s">
        <v>5</v>
      </c>
      <c r="BX94" s="110" t="s">
        <v>75</v>
      </c>
      <c r="CL94" s="110" t="s">
        <v>1</v>
      </c>
    </row>
    <row r="95" s="6" customFormat="1" ht="26.4" customHeight="1">
      <c r="A95" s="111" t="s">
        <v>76</v>
      </c>
      <c r="B95" s="112"/>
      <c r="C95" s="113"/>
      <c r="D95" s="114" t="s">
        <v>14</v>
      </c>
      <c r="E95" s="114"/>
      <c r="F95" s="114"/>
      <c r="G95" s="114"/>
      <c r="H95" s="114"/>
      <c r="I95" s="115"/>
      <c r="J95" s="114" t="s">
        <v>17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'20190427 - UJEP biofeedback'!J28</f>
        <v>0</v>
      </c>
      <c r="AH95" s="115"/>
      <c r="AI95" s="115"/>
      <c r="AJ95" s="115"/>
      <c r="AK95" s="115"/>
      <c r="AL95" s="115"/>
      <c r="AM95" s="115"/>
      <c r="AN95" s="116">
        <f>SUM(AG95,AT95)</f>
        <v>0</v>
      </c>
      <c r="AO95" s="115"/>
      <c r="AP95" s="115"/>
      <c r="AQ95" s="117" t="s">
        <v>77</v>
      </c>
      <c r="AR95" s="118"/>
      <c r="AS95" s="119">
        <v>0</v>
      </c>
      <c r="AT95" s="120">
        <f>ROUND(SUM(AV95:AW95),2)</f>
        <v>0</v>
      </c>
      <c r="AU95" s="121">
        <f>'20190427 - UJEP biofeedback'!P126</f>
        <v>0</v>
      </c>
      <c r="AV95" s="120">
        <f>'20190427 - UJEP biofeedback'!J31</f>
        <v>0</v>
      </c>
      <c r="AW95" s="120">
        <f>'20190427 - UJEP biofeedback'!J32</f>
        <v>0</v>
      </c>
      <c r="AX95" s="120">
        <f>'20190427 - UJEP biofeedback'!J33</f>
        <v>0</v>
      </c>
      <c r="AY95" s="120">
        <f>'20190427 - UJEP biofeedback'!J34</f>
        <v>0</v>
      </c>
      <c r="AZ95" s="120">
        <f>'20190427 - UJEP biofeedback'!F31</f>
        <v>0</v>
      </c>
      <c r="BA95" s="120">
        <f>'20190427 - UJEP biofeedback'!F32</f>
        <v>0</v>
      </c>
      <c r="BB95" s="120">
        <f>'20190427 - UJEP biofeedback'!F33</f>
        <v>0</v>
      </c>
      <c r="BC95" s="120">
        <f>'20190427 - UJEP biofeedback'!F34</f>
        <v>0</v>
      </c>
      <c r="BD95" s="122">
        <f>'20190427 - UJEP biofeedback'!F35</f>
        <v>0</v>
      </c>
      <c r="BT95" s="123" t="s">
        <v>78</v>
      </c>
      <c r="BU95" s="123" t="s">
        <v>79</v>
      </c>
      <c r="BV95" s="123" t="s">
        <v>74</v>
      </c>
      <c r="BW95" s="123" t="s">
        <v>5</v>
      </c>
      <c r="BX95" s="123" t="s">
        <v>75</v>
      </c>
      <c r="CL95" s="123" t="s">
        <v>1</v>
      </c>
    </row>
    <row r="96" s="1" customFormat="1" ht="30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</row>
    <row r="97" s="1" customFormat="1" ht="6.96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41"/>
    </row>
  </sheetData>
  <sheetProtection sheet="1" formatColumns="0" formatRows="0" objects="1" scenarios="1" spinCount="100000" saltValue="qpVLy4j0HE82Yt7FSKawejwo7fh+dNSkLCeNWoGoFVw6ne3Q5F7OqfRhy/q7CzaFBzM8LHJLRHVDzxvJzGe8zQ==" hashValue="GaVrDvYexdyfJtdVGJNUXwDBT/rkPcqlhFC6SxyiPGj/4h5Ly2tHTYzRM0JWMIan0fhxY/R7nyygUOq6S3Tqn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0190427 - UJEP biofeedbac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43.57" customWidth="1"/>
    <col min="7" max="7" width="6" customWidth="1"/>
    <col min="8" max="8" width="9.86" customWidth="1"/>
    <col min="9" max="9" width="17.29" style="124" customWidth="1"/>
    <col min="10" max="10" width="17.29" customWidth="1"/>
    <col min="11" max="11" width="17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5" t="s">
        <v>5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8"/>
      <c r="AT3" s="15" t="s">
        <v>80</v>
      </c>
    </row>
    <row r="4" ht="24.96" customHeight="1">
      <c r="B4" s="18"/>
      <c r="D4" s="128" t="s">
        <v>81</v>
      </c>
      <c r="L4" s="18"/>
      <c r="M4" s="129" t="s">
        <v>10</v>
      </c>
      <c r="AT4" s="15" t="s">
        <v>4</v>
      </c>
    </row>
    <row r="5" ht="6.96" customHeight="1">
      <c r="B5" s="18"/>
      <c r="L5" s="18"/>
    </row>
    <row r="6" s="1" customFormat="1" ht="12" customHeight="1">
      <c r="B6" s="41"/>
      <c r="D6" s="130" t="s">
        <v>16</v>
      </c>
      <c r="I6" s="131"/>
      <c r="L6" s="41"/>
    </row>
    <row r="7" s="1" customFormat="1" ht="36.96" customHeight="1">
      <c r="B7" s="41"/>
      <c r="E7" s="132" t="s">
        <v>17</v>
      </c>
      <c r="F7" s="1"/>
      <c r="G7" s="1"/>
      <c r="H7" s="1"/>
      <c r="I7" s="131"/>
      <c r="L7" s="41"/>
    </row>
    <row r="8" s="1" customFormat="1">
      <c r="B8" s="41"/>
      <c r="I8" s="131"/>
      <c r="L8" s="41"/>
    </row>
    <row r="9" s="1" customFormat="1" ht="12" customHeight="1">
      <c r="B9" s="41"/>
      <c r="D9" s="130" t="s">
        <v>18</v>
      </c>
      <c r="F9" s="133" t="s">
        <v>1</v>
      </c>
      <c r="I9" s="134" t="s">
        <v>19</v>
      </c>
      <c r="J9" s="133" t="s">
        <v>1</v>
      </c>
      <c r="L9" s="41"/>
    </row>
    <row r="10" s="1" customFormat="1" ht="12" customHeight="1">
      <c r="B10" s="41"/>
      <c r="D10" s="130" t="s">
        <v>20</v>
      </c>
      <c r="F10" s="133" t="s">
        <v>21</v>
      </c>
      <c r="I10" s="134" t="s">
        <v>22</v>
      </c>
      <c r="J10" s="135" t="str">
        <f>'Rekapitulace stavby'!AN8</f>
        <v>27. 4. 2019</v>
      </c>
      <c r="L10" s="41"/>
    </row>
    <row r="11" s="1" customFormat="1" ht="10.8" customHeight="1">
      <c r="B11" s="41"/>
      <c r="I11" s="131"/>
      <c r="L11" s="41"/>
    </row>
    <row r="12" s="1" customFormat="1" ht="12" customHeight="1">
      <c r="B12" s="41"/>
      <c r="D12" s="130" t="s">
        <v>24</v>
      </c>
      <c r="I12" s="134" t="s">
        <v>25</v>
      </c>
      <c r="J12" s="133" t="str">
        <f>IF('Rekapitulace stavby'!AN10="","",'Rekapitulace stavby'!AN10)</f>
        <v/>
      </c>
      <c r="L12" s="41"/>
    </row>
    <row r="13" s="1" customFormat="1" ht="18" customHeight="1">
      <c r="B13" s="41"/>
      <c r="E13" s="133" t="str">
        <f>IF('Rekapitulace stavby'!E11="","",'Rekapitulace stavby'!E11)</f>
        <v xml:space="preserve"> </v>
      </c>
      <c r="I13" s="134" t="s">
        <v>26</v>
      </c>
      <c r="J13" s="133" t="str">
        <f>IF('Rekapitulace stavby'!AN11="","",'Rekapitulace stavby'!AN11)</f>
        <v/>
      </c>
      <c r="L13" s="41"/>
    </row>
    <row r="14" s="1" customFormat="1" ht="6.96" customHeight="1">
      <c r="B14" s="41"/>
      <c r="I14" s="131"/>
      <c r="L14" s="41"/>
    </row>
    <row r="15" s="1" customFormat="1" ht="12" customHeight="1">
      <c r="B15" s="41"/>
      <c r="D15" s="130" t="s">
        <v>27</v>
      </c>
      <c r="I15" s="134" t="s">
        <v>25</v>
      </c>
      <c r="J15" s="31" t="str">
        <f>'Rekapitulace stavby'!AN13</f>
        <v>Vyplň údaj</v>
      </c>
      <c r="L15" s="41"/>
    </row>
    <row r="16" s="1" customFormat="1" ht="18" customHeight="1">
      <c r="B16" s="41"/>
      <c r="E16" s="31" t="str">
        <f>'Rekapitulace stavby'!E14</f>
        <v>Vyplň údaj</v>
      </c>
      <c r="F16" s="133"/>
      <c r="G16" s="133"/>
      <c r="H16" s="133"/>
      <c r="I16" s="134" t="s">
        <v>26</v>
      </c>
      <c r="J16" s="31" t="str">
        <f>'Rekapitulace stavby'!AN14</f>
        <v>Vyplň údaj</v>
      </c>
      <c r="L16" s="41"/>
    </row>
    <row r="17" s="1" customFormat="1" ht="6.96" customHeight="1">
      <c r="B17" s="41"/>
      <c r="I17" s="131"/>
      <c r="L17" s="41"/>
    </row>
    <row r="18" s="1" customFormat="1" ht="12" customHeight="1">
      <c r="B18" s="41"/>
      <c r="D18" s="130" t="s">
        <v>29</v>
      </c>
      <c r="I18" s="134" t="s">
        <v>25</v>
      </c>
      <c r="J18" s="133" t="str">
        <f>IF('Rekapitulace stavby'!AN16="","",'Rekapitulace stavby'!AN16)</f>
        <v/>
      </c>
      <c r="L18" s="41"/>
    </row>
    <row r="19" s="1" customFormat="1" ht="18" customHeight="1">
      <c r="B19" s="41"/>
      <c r="E19" s="133" t="str">
        <f>IF('Rekapitulace stavby'!E17="","",'Rekapitulace stavby'!E17)</f>
        <v xml:space="preserve"> </v>
      </c>
      <c r="I19" s="134" t="s">
        <v>26</v>
      </c>
      <c r="J19" s="133" t="str">
        <f>IF('Rekapitulace stavby'!AN17="","",'Rekapitulace stavby'!AN17)</f>
        <v/>
      </c>
      <c r="L19" s="41"/>
    </row>
    <row r="20" s="1" customFormat="1" ht="6.96" customHeight="1">
      <c r="B20" s="41"/>
      <c r="I20" s="131"/>
      <c r="L20" s="41"/>
    </row>
    <row r="21" s="1" customFormat="1" ht="12" customHeight="1">
      <c r="B21" s="41"/>
      <c r="D21" s="130" t="s">
        <v>31</v>
      </c>
      <c r="I21" s="134" t="s">
        <v>25</v>
      </c>
      <c r="J21" s="133" t="str">
        <f>IF('Rekapitulace stavby'!AN19="","",'Rekapitulace stavby'!AN19)</f>
        <v/>
      </c>
      <c r="L21" s="41"/>
    </row>
    <row r="22" s="1" customFormat="1" ht="18" customHeight="1">
      <c r="B22" s="41"/>
      <c r="E22" s="133" t="str">
        <f>IF('Rekapitulace stavby'!E20="","",'Rekapitulace stavby'!E20)</f>
        <v xml:space="preserve"> </v>
      </c>
      <c r="I22" s="134" t="s">
        <v>26</v>
      </c>
      <c r="J22" s="133" t="str">
        <f>IF('Rekapitulace stavby'!AN20="","",'Rekapitulace stavby'!AN20)</f>
        <v/>
      </c>
      <c r="L22" s="41"/>
    </row>
    <row r="23" s="1" customFormat="1" ht="6.96" customHeight="1">
      <c r="B23" s="41"/>
      <c r="I23" s="131"/>
      <c r="L23" s="41"/>
    </row>
    <row r="24" s="1" customFormat="1" ht="12" customHeight="1">
      <c r="B24" s="41"/>
      <c r="D24" s="130" t="s">
        <v>32</v>
      </c>
      <c r="I24" s="131"/>
      <c r="L24" s="41"/>
    </row>
    <row r="25" s="7" customFormat="1" ht="14.4" customHeight="1">
      <c r="B25" s="136"/>
      <c r="E25" s="137" t="s">
        <v>1</v>
      </c>
      <c r="F25" s="137"/>
      <c r="G25" s="137"/>
      <c r="H25" s="137"/>
      <c r="I25" s="138"/>
      <c r="L25" s="136"/>
    </row>
    <row r="26" s="1" customFormat="1" ht="6.96" customHeight="1">
      <c r="B26" s="41"/>
      <c r="I26" s="131"/>
      <c r="L26" s="41"/>
    </row>
    <row r="27" s="1" customFormat="1" ht="6.96" customHeight="1">
      <c r="B27" s="41"/>
      <c r="D27" s="76"/>
      <c r="E27" s="76"/>
      <c r="F27" s="76"/>
      <c r="G27" s="76"/>
      <c r="H27" s="76"/>
      <c r="I27" s="139"/>
      <c r="J27" s="76"/>
      <c r="K27" s="76"/>
      <c r="L27" s="41"/>
    </row>
    <row r="28" s="1" customFormat="1" ht="25.44" customHeight="1">
      <c r="B28" s="41"/>
      <c r="D28" s="140" t="s">
        <v>33</v>
      </c>
      <c r="I28" s="131"/>
      <c r="J28" s="141">
        <f>ROUND(J126, 2)</f>
        <v>0</v>
      </c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39"/>
      <c r="J29" s="76"/>
      <c r="K29" s="76"/>
      <c r="L29" s="41"/>
    </row>
    <row r="30" s="1" customFormat="1" ht="14.4" customHeight="1">
      <c r="B30" s="41"/>
      <c r="F30" s="142" t="s">
        <v>35</v>
      </c>
      <c r="I30" s="143" t="s">
        <v>34</v>
      </c>
      <c r="J30" s="142" t="s">
        <v>36</v>
      </c>
      <c r="L30" s="41"/>
    </row>
    <row r="31" s="1" customFormat="1" ht="14.4" customHeight="1">
      <c r="B31" s="41"/>
      <c r="D31" s="144" t="s">
        <v>37</v>
      </c>
      <c r="E31" s="130" t="s">
        <v>38</v>
      </c>
      <c r="F31" s="145">
        <f>ROUND((SUM(BE126:BE296)),  2)</f>
        <v>0</v>
      </c>
      <c r="I31" s="146">
        <v>0.20999999999999999</v>
      </c>
      <c r="J31" s="145">
        <f>ROUND(((SUM(BE126:BE296))*I31),  2)</f>
        <v>0</v>
      </c>
      <c r="L31" s="41"/>
    </row>
    <row r="32" s="1" customFormat="1" ht="14.4" customHeight="1">
      <c r="B32" s="41"/>
      <c r="E32" s="130" t="s">
        <v>39</v>
      </c>
      <c r="F32" s="145">
        <f>ROUND((SUM(BF126:BF296)),  2)</f>
        <v>0</v>
      </c>
      <c r="I32" s="146">
        <v>0.14999999999999999</v>
      </c>
      <c r="J32" s="145">
        <f>ROUND(((SUM(BF126:BF296))*I32),  2)</f>
        <v>0</v>
      </c>
      <c r="L32" s="41"/>
    </row>
    <row r="33" hidden="1" s="1" customFormat="1" ht="14.4" customHeight="1">
      <c r="B33" s="41"/>
      <c r="E33" s="130" t="s">
        <v>40</v>
      </c>
      <c r="F33" s="145">
        <f>ROUND((SUM(BG126:BG296)),  2)</f>
        <v>0</v>
      </c>
      <c r="I33" s="146">
        <v>0.20999999999999999</v>
      </c>
      <c r="J33" s="145">
        <f>0</f>
        <v>0</v>
      </c>
      <c r="L33" s="41"/>
    </row>
    <row r="34" hidden="1" s="1" customFormat="1" ht="14.4" customHeight="1">
      <c r="B34" s="41"/>
      <c r="E34" s="130" t="s">
        <v>41</v>
      </c>
      <c r="F34" s="145">
        <f>ROUND((SUM(BH126:BH296)),  2)</f>
        <v>0</v>
      </c>
      <c r="I34" s="146">
        <v>0.14999999999999999</v>
      </c>
      <c r="J34" s="145">
        <f>0</f>
        <v>0</v>
      </c>
      <c r="L34" s="41"/>
    </row>
    <row r="35" hidden="1" s="1" customFormat="1" ht="14.4" customHeight="1">
      <c r="B35" s="41"/>
      <c r="E35" s="130" t="s">
        <v>42</v>
      </c>
      <c r="F35" s="145">
        <f>ROUND((SUM(BI126:BI296)),  2)</f>
        <v>0</v>
      </c>
      <c r="I35" s="146">
        <v>0</v>
      </c>
      <c r="J35" s="145">
        <f>0</f>
        <v>0</v>
      </c>
      <c r="L35" s="41"/>
    </row>
    <row r="36" s="1" customFormat="1" ht="6.96" customHeight="1">
      <c r="B36" s="41"/>
      <c r="I36" s="131"/>
      <c r="L36" s="41"/>
    </row>
    <row r="37" s="1" customFormat="1" ht="25.44" customHeight="1"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52"/>
      <c r="J37" s="153">
        <f>SUM(J28:J35)</f>
        <v>0</v>
      </c>
      <c r="K37" s="154"/>
      <c r="L37" s="41"/>
    </row>
    <row r="38" s="1" customFormat="1" ht="14.4" customHeight="1">
      <c r="B38" s="41"/>
      <c r="I38" s="131"/>
      <c r="L38" s="41"/>
    </row>
    <row r="39" ht="14.4" customHeight="1">
      <c r="B39" s="18"/>
      <c r="L39" s="18"/>
    </row>
    <row r="40" ht="14.4" customHeight="1">
      <c r="B40" s="18"/>
      <c r="L40" s="18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55" t="s">
        <v>46</v>
      </c>
      <c r="E50" s="156"/>
      <c r="F50" s="156"/>
      <c r="G50" s="155" t="s">
        <v>47</v>
      </c>
      <c r="H50" s="156"/>
      <c r="I50" s="157"/>
      <c r="J50" s="156"/>
      <c r="K50" s="156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58" t="s">
        <v>48</v>
      </c>
      <c r="E61" s="159"/>
      <c r="F61" s="160" t="s">
        <v>49</v>
      </c>
      <c r="G61" s="158" t="s">
        <v>48</v>
      </c>
      <c r="H61" s="159"/>
      <c r="I61" s="161"/>
      <c r="J61" s="162" t="s">
        <v>49</v>
      </c>
      <c r="K61" s="159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55" t="s">
        <v>50</v>
      </c>
      <c r="E65" s="156"/>
      <c r="F65" s="156"/>
      <c r="G65" s="155" t="s">
        <v>51</v>
      </c>
      <c r="H65" s="156"/>
      <c r="I65" s="157"/>
      <c r="J65" s="156"/>
      <c r="K65" s="156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58" t="s">
        <v>48</v>
      </c>
      <c r="E76" s="159"/>
      <c r="F76" s="160" t="s">
        <v>49</v>
      </c>
      <c r="G76" s="158" t="s">
        <v>48</v>
      </c>
      <c r="H76" s="159"/>
      <c r="I76" s="161"/>
      <c r="J76" s="162" t="s">
        <v>49</v>
      </c>
      <c r="K76" s="159"/>
      <c r="L76" s="41"/>
    </row>
    <row r="77" s="1" customFormat="1" ht="14.4" customHeight="1">
      <c r="B77" s="163"/>
      <c r="C77" s="164"/>
      <c r="D77" s="164"/>
      <c r="E77" s="164"/>
      <c r="F77" s="164"/>
      <c r="G77" s="164"/>
      <c r="H77" s="164"/>
      <c r="I77" s="165"/>
      <c r="J77" s="164"/>
      <c r="K77" s="164"/>
      <c r="L77" s="41"/>
    </row>
    <row r="81" s="1" customFormat="1" ht="6.96" customHeight="1">
      <c r="B81" s="166"/>
      <c r="C81" s="167"/>
      <c r="D81" s="167"/>
      <c r="E81" s="167"/>
      <c r="F81" s="167"/>
      <c r="G81" s="167"/>
      <c r="H81" s="167"/>
      <c r="I81" s="168"/>
      <c r="J81" s="167"/>
      <c r="K81" s="167"/>
      <c r="L81" s="41"/>
    </row>
    <row r="82" s="1" customFormat="1" ht="24.96" customHeight="1">
      <c r="B82" s="36"/>
      <c r="C82" s="21" t="s">
        <v>82</v>
      </c>
      <c r="D82" s="37"/>
      <c r="E82" s="37"/>
      <c r="F82" s="37"/>
      <c r="G82" s="37"/>
      <c r="H82" s="37"/>
      <c r="I82" s="131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1"/>
      <c r="J84" s="37"/>
      <c r="K84" s="37"/>
      <c r="L84" s="41"/>
    </row>
    <row r="85" s="1" customFormat="1" ht="14.4" customHeight="1">
      <c r="B85" s="36"/>
      <c r="C85" s="37"/>
      <c r="D85" s="37"/>
      <c r="E85" s="69" t="str">
        <f>E7</f>
        <v>UJEP biofeedback</v>
      </c>
      <c r="F85" s="37"/>
      <c r="G85" s="37"/>
      <c r="H85" s="37"/>
      <c r="I85" s="131"/>
      <c r="J85" s="37"/>
      <c r="K85" s="37"/>
      <c r="L85" s="41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31"/>
      <c r="J86" s="37"/>
      <c r="K86" s="37"/>
      <c r="L86" s="41"/>
    </row>
    <row r="87" s="1" customFormat="1" ht="12" customHeight="1">
      <c r="B87" s="36"/>
      <c r="C87" s="30" t="s">
        <v>20</v>
      </c>
      <c r="D87" s="37"/>
      <c r="E87" s="37"/>
      <c r="F87" s="25" t="str">
        <f>F10</f>
        <v xml:space="preserve"> </v>
      </c>
      <c r="G87" s="37"/>
      <c r="H87" s="37"/>
      <c r="I87" s="134" t="s">
        <v>22</v>
      </c>
      <c r="J87" s="72" t="str">
        <f>IF(J10="","",J10)</f>
        <v>27. 4. 2019</v>
      </c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1"/>
      <c r="J88" s="37"/>
      <c r="K88" s="37"/>
      <c r="L88" s="41"/>
    </row>
    <row r="89" s="1" customFormat="1" ht="15.6" customHeight="1">
      <c r="B89" s="36"/>
      <c r="C89" s="30" t="s">
        <v>24</v>
      </c>
      <c r="D89" s="37"/>
      <c r="E89" s="37"/>
      <c r="F89" s="25" t="str">
        <f>E13</f>
        <v xml:space="preserve"> </v>
      </c>
      <c r="G89" s="37"/>
      <c r="H89" s="37"/>
      <c r="I89" s="134" t="s">
        <v>29</v>
      </c>
      <c r="J89" s="34" t="str">
        <f>E19</f>
        <v xml:space="preserve"> </v>
      </c>
      <c r="K89" s="37"/>
      <c r="L89" s="41"/>
    </row>
    <row r="90" s="1" customFormat="1" ht="15.6" customHeight="1">
      <c r="B90" s="36"/>
      <c r="C90" s="30" t="s">
        <v>27</v>
      </c>
      <c r="D90" s="37"/>
      <c r="E90" s="37"/>
      <c r="F90" s="25" t="str">
        <f>IF(E16="","",E16)</f>
        <v>Vyplň údaj</v>
      </c>
      <c r="G90" s="37"/>
      <c r="H90" s="37"/>
      <c r="I90" s="134" t="s">
        <v>31</v>
      </c>
      <c r="J90" s="34" t="str">
        <f>E22</f>
        <v xml:space="preserve"> </v>
      </c>
      <c r="K90" s="37"/>
      <c r="L90" s="41"/>
    </row>
    <row r="91" s="1" customFormat="1" ht="10.32" customHeight="1">
      <c r="B91" s="36"/>
      <c r="C91" s="37"/>
      <c r="D91" s="37"/>
      <c r="E91" s="37"/>
      <c r="F91" s="37"/>
      <c r="G91" s="37"/>
      <c r="H91" s="37"/>
      <c r="I91" s="131"/>
      <c r="J91" s="37"/>
      <c r="K91" s="37"/>
      <c r="L91" s="41"/>
    </row>
    <row r="92" s="1" customFormat="1" ht="29.28" customHeight="1">
      <c r="B92" s="36"/>
      <c r="C92" s="169" t="s">
        <v>83</v>
      </c>
      <c r="D92" s="170"/>
      <c r="E92" s="170"/>
      <c r="F92" s="170"/>
      <c r="G92" s="170"/>
      <c r="H92" s="170"/>
      <c r="I92" s="171"/>
      <c r="J92" s="172" t="s">
        <v>84</v>
      </c>
      <c r="K92" s="170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1"/>
      <c r="J93" s="37"/>
      <c r="K93" s="37"/>
      <c r="L93" s="41"/>
    </row>
    <row r="94" s="1" customFormat="1" ht="22.8" customHeight="1">
      <c r="B94" s="36"/>
      <c r="C94" s="173" t="s">
        <v>85</v>
      </c>
      <c r="D94" s="37"/>
      <c r="E94" s="37"/>
      <c r="F94" s="37"/>
      <c r="G94" s="37"/>
      <c r="H94" s="37"/>
      <c r="I94" s="131"/>
      <c r="J94" s="103">
        <f>J126</f>
        <v>0</v>
      </c>
      <c r="K94" s="37"/>
      <c r="L94" s="41"/>
      <c r="AU94" s="15" t="s">
        <v>86</v>
      </c>
    </row>
    <row r="95" s="8" customFormat="1" ht="24.96" customHeight="1">
      <c r="B95" s="174"/>
      <c r="C95" s="175"/>
      <c r="D95" s="176" t="s">
        <v>87</v>
      </c>
      <c r="E95" s="177"/>
      <c r="F95" s="177"/>
      <c r="G95" s="177"/>
      <c r="H95" s="177"/>
      <c r="I95" s="178"/>
      <c r="J95" s="179">
        <f>J127</f>
        <v>0</v>
      </c>
      <c r="K95" s="175"/>
      <c r="L95" s="180"/>
    </row>
    <row r="96" s="9" customFormat="1" ht="19.92" customHeight="1">
      <c r="B96" s="181"/>
      <c r="C96" s="182"/>
      <c r="D96" s="183" t="s">
        <v>88</v>
      </c>
      <c r="E96" s="184"/>
      <c r="F96" s="184"/>
      <c r="G96" s="184"/>
      <c r="H96" s="184"/>
      <c r="I96" s="185"/>
      <c r="J96" s="186">
        <f>J128</f>
        <v>0</v>
      </c>
      <c r="K96" s="182"/>
      <c r="L96" s="187"/>
    </row>
    <row r="97" s="9" customFormat="1" ht="19.92" customHeight="1">
      <c r="B97" s="181"/>
      <c r="C97" s="182"/>
      <c r="D97" s="183" t="s">
        <v>89</v>
      </c>
      <c r="E97" s="184"/>
      <c r="F97" s="184"/>
      <c r="G97" s="184"/>
      <c r="H97" s="184"/>
      <c r="I97" s="185"/>
      <c r="J97" s="186">
        <f>J140</f>
        <v>0</v>
      </c>
      <c r="K97" s="182"/>
      <c r="L97" s="187"/>
    </row>
    <row r="98" s="9" customFormat="1" ht="19.92" customHeight="1">
      <c r="B98" s="181"/>
      <c r="C98" s="182"/>
      <c r="D98" s="183" t="s">
        <v>90</v>
      </c>
      <c r="E98" s="184"/>
      <c r="F98" s="184"/>
      <c r="G98" s="184"/>
      <c r="H98" s="184"/>
      <c r="I98" s="185"/>
      <c r="J98" s="186">
        <f>J173</f>
        <v>0</v>
      </c>
      <c r="K98" s="182"/>
      <c r="L98" s="187"/>
    </row>
    <row r="99" s="9" customFormat="1" ht="19.92" customHeight="1">
      <c r="B99" s="181"/>
      <c r="C99" s="182"/>
      <c r="D99" s="183" t="s">
        <v>91</v>
      </c>
      <c r="E99" s="184"/>
      <c r="F99" s="184"/>
      <c r="G99" s="184"/>
      <c r="H99" s="184"/>
      <c r="I99" s="185"/>
      <c r="J99" s="186">
        <f>J192</f>
        <v>0</v>
      </c>
      <c r="K99" s="182"/>
      <c r="L99" s="187"/>
    </row>
    <row r="100" s="9" customFormat="1" ht="19.92" customHeight="1">
      <c r="B100" s="181"/>
      <c r="C100" s="182"/>
      <c r="D100" s="183" t="s">
        <v>92</v>
      </c>
      <c r="E100" s="184"/>
      <c r="F100" s="184"/>
      <c r="G100" s="184"/>
      <c r="H100" s="184"/>
      <c r="I100" s="185"/>
      <c r="J100" s="186">
        <f>J202</f>
        <v>0</v>
      </c>
      <c r="K100" s="182"/>
      <c r="L100" s="187"/>
    </row>
    <row r="101" s="8" customFormat="1" ht="24.96" customHeight="1">
      <c r="B101" s="174"/>
      <c r="C101" s="175"/>
      <c r="D101" s="176" t="s">
        <v>93</v>
      </c>
      <c r="E101" s="177"/>
      <c r="F101" s="177"/>
      <c r="G101" s="177"/>
      <c r="H101" s="177"/>
      <c r="I101" s="178"/>
      <c r="J101" s="179">
        <f>J205</f>
        <v>0</v>
      </c>
      <c r="K101" s="175"/>
      <c r="L101" s="180"/>
    </row>
    <row r="102" s="9" customFormat="1" ht="19.92" customHeight="1">
      <c r="B102" s="181"/>
      <c r="C102" s="182"/>
      <c r="D102" s="183" t="s">
        <v>94</v>
      </c>
      <c r="E102" s="184"/>
      <c r="F102" s="184"/>
      <c r="G102" s="184"/>
      <c r="H102" s="184"/>
      <c r="I102" s="185"/>
      <c r="J102" s="186">
        <f>J206</f>
        <v>0</v>
      </c>
      <c r="K102" s="182"/>
      <c r="L102" s="187"/>
    </row>
    <row r="103" s="9" customFormat="1" ht="19.92" customHeight="1">
      <c r="B103" s="181"/>
      <c r="C103" s="182"/>
      <c r="D103" s="183" t="s">
        <v>95</v>
      </c>
      <c r="E103" s="184"/>
      <c r="F103" s="184"/>
      <c r="G103" s="184"/>
      <c r="H103" s="184"/>
      <c r="I103" s="185"/>
      <c r="J103" s="186">
        <f>J215</f>
        <v>0</v>
      </c>
      <c r="K103" s="182"/>
      <c r="L103" s="187"/>
    </row>
    <row r="104" s="9" customFormat="1" ht="19.92" customHeight="1">
      <c r="B104" s="181"/>
      <c r="C104" s="182"/>
      <c r="D104" s="183" t="s">
        <v>96</v>
      </c>
      <c r="E104" s="184"/>
      <c r="F104" s="184"/>
      <c r="G104" s="184"/>
      <c r="H104" s="184"/>
      <c r="I104" s="185"/>
      <c r="J104" s="186">
        <f>J233</f>
        <v>0</v>
      </c>
      <c r="K104" s="182"/>
      <c r="L104" s="187"/>
    </row>
    <row r="105" s="9" customFormat="1" ht="19.92" customHeight="1">
      <c r="B105" s="181"/>
      <c r="C105" s="182"/>
      <c r="D105" s="183" t="s">
        <v>97</v>
      </c>
      <c r="E105" s="184"/>
      <c r="F105" s="184"/>
      <c r="G105" s="184"/>
      <c r="H105" s="184"/>
      <c r="I105" s="185"/>
      <c r="J105" s="186">
        <f>J264</f>
        <v>0</v>
      </c>
      <c r="K105" s="182"/>
      <c r="L105" s="187"/>
    </row>
    <row r="106" s="9" customFormat="1" ht="19.92" customHeight="1">
      <c r="B106" s="181"/>
      <c r="C106" s="182"/>
      <c r="D106" s="183" t="s">
        <v>98</v>
      </c>
      <c r="E106" s="184"/>
      <c r="F106" s="184"/>
      <c r="G106" s="184"/>
      <c r="H106" s="184"/>
      <c r="I106" s="185"/>
      <c r="J106" s="186">
        <f>J277</f>
        <v>0</v>
      </c>
      <c r="K106" s="182"/>
      <c r="L106" s="187"/>
    </row>
    <row r="107" s="9" customFormat="1" ht="19.92" customHeight="1">
      <c r="B107" s="181"/>
      <c r="C107" s="182"/>
      <c r="D107" s="183" t="s">
        <v>99</v>
      </c>
      <c r="E107" s="184"/>
      <c r="F107" s="184"/>
      <c r="G107" s="184"/>
      <c r="H107" s="184"/>
      <c r="I107" s="185"/>
      <c r="J107" s="186">
        <f>J280</f>
        <v>0</v>
      </c>
      <c r="K107" s="182"/>
      <c r="L107" s="187"/>
    </row>
    <row r="108" s="9" customFormat="1" ht="19.92" customHeight="1">
      <c r="B108" s="181"/>
      <c r="C108" s="182"/>
      <c r="D108" s="183" t="s">
        <v>100</v>
      </c>
      <c r="E108" s="184"/>
      <c r="F108" s="184"/>
      <c r="G108" s="184"/>
      <c r="H108" s="184"/>
      <c r="I108" s="185"/>
      <c r="J108" s="186">
        <f>J288</f>
        <v>0</v>
      </c>
      <c r="K108" s="182"/>
      <c r="L108" s="187"/>
    </row>
    <row r="109" s="1" customFormat="1" ht="21.84" customHeight="1">
      <c r="B109" s="36"/>
      <c r="C109" s="37"/>
      <c r="D109" s="37"/>
      <c r="E109" s="37"/>
      <c r="F109" s="37"/>
      <c r="G109" s="37"/>
      <c r="H109" s="37"/>
      <c r="I109" s="131"/>
      <c r="J109" s="37"/>
      <c r="K109" s="37"/>
      <c r="L109" s="41"/>
    </row>
    <row r="110" s="1" customFormat="1" ht="6.96" customHeight="1">
      <c r="B110" s="59"/>
      <c r="C110" s="60"/>
      <c r="D110" s="60"/>
      <c r="E110" s="60"/>
      <c r="F110" s="60"/>
      <c r="G110" s="60"/>
      <c r="H110" s="60"/>
      <c r="I110" s="165"/>
      <c r="J110" s="60"/>
      <c r="K110" s="60"/>
      <c r="L110" s="41"/>
    </row>
    <row r="114" s="1" customFormat="1" ht="6.96" customHeight="1">
      <c r="B114" s="61"/>
      <c r="C114" s="62"/>
      <c r="D114" s="62"/>
      <c r="E114" s="62"/>
      <c r="F114" s="62"/>
      <c r="G114" s="62"/>
      <c r="H114" s="62"/>
      <c r="I114" s="168"/>
      <c r="J114" s="62"/>
      <c r="K114" s="62"/>
      <c r="L114" s="41"/>
    </row>
    <row r="115" s="1" customFormat="1" ht="24.96" customHeight="1">
      <c r="B115" s="36"/>
      <c r="C115" s="21" t="s">
        <v>101</v>
      </c>
      <c r="D115" s="37"/>
      <c r="E115" s="37"/>
      <c r="F115" s="37"/>
      <c r="G115" s="37"/>
      <c r="H115" s="37"/>
      <c r="I115" s="131"/>
      <c r="J115" s="37"/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31"/>
      <c r="J116" s="37"/>
      <c r="K116" s="37"/>
      <c r="L116" s="41"/>
    </row>
    <row r="117" s="1" customFormat="1" ht="12" customHeight="1">
      <c r="B117" s="36"/>
      <c r="C117" s="30" t="s">
        <v>16</v>
      </c>
      <c r="D117" s="37"/>
      <c r="E117" s="37"/>
      <c r="F117" s="37"/>
      <c r="G117" s="37"/>
      <c r="H117" s="37"/>
      <c r="I117" s="131"/>
      <c r="J117" s="37"/>
      <c r="K117" s="37"/>
      <c r="L117" s="41"/>
    </row>
    <row r="118" s="1" customFormat="1" ht="14.4" customHeight="1">
      <c r="B118" s="36"/>
      <c r="C118" s="37"/>
      <c r="D118" s="37"/>
      <c r="E118" s="69" t="str">
        <f>E7</f>
        <v>UJEP biofeedback</v>
      </c>
      <c r="F118" s="37"/>
      <c r="G118" s="37"/>
      <c r="H118" s="37"/>
      <c r="I118" s="131"/>
      <c r="J118" s="37"/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31"/>
      <c r="J119" s="37"/>
      <c r="K119" s="37"/>
      <c r="L119" s="41"/>
    </row>
    <row r="120" s="1" customFormat="1" ht="12" customHeight="1">
      <c r="B120" s="36"/>
      <c r="C120" s="30" t="s">
        <v>20</v>
      </c>
      <c r="D120" s="37"/>
      <c r="E120" s="37"/>
      <c r="F120" s="25" t="str">
        <f>F10</f>
        <v xml:space="preserve"> </v>
      </c>
      <c r="G120" s="37"/>
      <c r="H120" s="37"/>
      <c r="I120" s="134" t="s">
        <v>22</v>
      </c>
      <c r="J120" s="72" t="str">
        <f>IF(J10="","",J10)</f>
        <v>27. 4. 2019</v>
      </c>
      <c r="K120" s="37"/>
      <c r="L120" s="41"/>
    </row>
    <row r="121" s="1" customFormat="1" ht="6.96" customHeight="1">
      <c r="B121" s="36"/>
      <c r="C121" s="37"/>
      <c r="D121" s="37"/>
      <c r="E121" s="37"/>
      <c r="F121" s="37"/>
      <c r="G121" s="37"/>
      <c r="H121" s="37"/>
      <c r="I121" s="131"/>
      <c r="J121" s="37"/>
      <c r="K121" s="37"/>
      <c r="L121" s="41"/>
    </row>
    <row r="122" s="1" customFormat="1" ht="15.6" customHeight="1">
      <c r="B122" s="36"/>
      <c r="C122" s="30" t="s">
        <v>24</v>
      </c>
      <c r="D122" s="37"/>
      <c r="E122" s="37"/>
      <c r="F122" s="25" t="str">
        <f>E13</f>
        <v xml:space="preserve"> </v>
      </c>
      <c r="G122" s="37"/>
      <c r="H122" s="37"/>
      <c r="I122" s="134" t="s">
        <v>29</v>
      </c>
      <c r="J122" s="34" t="str">
        <f>E19</f>
        <v xml:space="preserve"> </v>
      </c>
      <c r="K122" s="37"/>
      <c r="L122" s="41"/>
    </row>
    <row r="123" s="1" customFormat="1" ht="15.6" customHeight="1">
      <c r="B123" s="36"/>
      <c r="C123" s="30" t="s">
        <v>27</v>
      </c>
      <c r="D123" s="37"/>
      <c r="E123" s="37"/>
      <c r="F123" s="25" t="str">
        <f>IF(E16="","",E16)</f>
        <v>Vyplň údaj</v>
      </c>
      <c r="G123" s="37"/>
      <c r="H123" s="37"/>
      <c r="I123" s="134" t="s">
        <v>31</v>
      </c>
      <c r="J123" s="34" t="str">
        <f>E22</f>
        <v xml:space="preserve"> </v>
      </c>
      <c r="K123" s="37"/>
      <c r="L123" s="41"/>
    </row>
    <row r="124" s="1" customFormat="1" ht="10.32" customHeight="1">
      <c r="B124" s="36"/>
      <c r="C124" s="37"/>
      <c r="D124" s="37"/>
      <c r="E124" s="37"/>
      <c r="F124" s="37"/>
      <c r="G124" s="37"/>
      <c r="H124" s="37"/>
      <c r="I124" s="131"/>
      <c r="J124" s="37"/>
      <c r="K124" s="37"/>
      <c r="L124" s="41"/>
    </row>
    <row r="125" s="10" customFormat="1" ht="29.28" customHeight="1">
      <c r="B125" s="188"/>
      <c r="C125" s="189" t="s">
        <v>102</v>
      </c>
      <c r="D125" s="190" t="s">
        <v>58</v>
      </c>
      <c r="E125" s="190" t="s">
        <v>54</v>
      </c>
      <c r="F125" s="190" t="s">
        <v>55</v>
      </c>
      <c r="G125" s="190" t="s">
        <v>103</v>
      </c>
      <c r="H125" s="190" t="s">
        <v>104</v>
      </c>
      <c r="I125" s="191" t="s">
        <v>105</v>
      </c>
      <c r="J125" s="190" t="s">
        <v>84</v>
      </c>
      <c r="K125" s="192" t="s">
        <v>106</v>
      </c>
      <c r="L125" s="193"/>
      <c r="M125" s="93" t="s">
        <v>1</v>
      </c>
      <c r="N125" s="94" t="s">
        <v>37</v>
      </c>
      <c r="O125" s="94" t="s">
        <v>107</v>
      </c>
      <c r="P125" s="94" t="s">
        <v>108</v>
      </c>
      <c r="Q125" s="94" t="s">
        <v>109</v>
      </c>
      <c r="R125" s="94" t="s">
        <v>110</v>
      </c>
      <c r="S125" s="94" t="s">
        <v>111</v>
      </c>
      <c r="T125" s="95" t="s">
        <v>112</v>
      </c>
    </row>
    <row r="126" s="1" customFormat="1" ht="22.8" customHeight="1">
      <c r="B126" s="36"/>
      <c r="C126" s="100" t="s">
        <v>113</v>
      </c>
      <c r="D126" s="37"/>
      <c r="E126" s="37"/>
      <c r="F126" s="37"/>
      <c r="G126" s="37"/>
      <c r="H126" s="37"/>
      <c r="I126" s="131"/>
      <c r="J126" s="194">
        <f>BK126</f>
        <v>0</v>
      </c>
      <c r="K126" s="37"/>
      <c r="L126" s="41"/>
      <c r="M126" s="96"/>
      <c r="N126" s="97"/>
      <c r="O126" s="97"/>
      <c r="P126" s="195">
        <f>P127+P205</f>
        <v>0</v>
      </c>
      <c r="Q126" s="97"/>
      <c r="R126" s="195">
        <f>R127+R205</f>
        <v>11.866630910000001</v>
      </c>
      <c r="S126" s="97"/>
      <c r="T126" s="196">
        <f>T127+T205</f>
        <v>18.666908899999999</v>
      </c>
      <c r="AT126" s="15" t="s">
        <v>72</v>
      </c>
      <c r="AU126" s="15" t="s">
        <v>86</v>
      </c>
      <c r="BK126" s="197">
        <f>BK127+BK205</f>
        <v>0</v>
      </c>
    </row>
    <row r="127" s="11" customFormat="1" ht="25.92" customHeight="1">
      <c r="B127" s="198"/>
      <c r="C127" s="199"/>
      <c r="D127" s="200" t="s">
        <v>72</v>
      </c>
      <c r="E127" s="201" t="s">
        <v>114</v>
      </c>
      <c r="F127" s="201" t="s">
        <v>115</v>
      </c>
      <c r="G127" s="199"/>
      <c r="H127" s="199"/>
      <c r="I127" s="202"/>
      <c r="J127" s="203">
        <f>BK127</f>
        <v>0</v>
      </c>
      <c r="K127" s="199"/>
      <c r="L127" s="204"/>
      <c r="M127" s="205"/>
      <c r="N127" s="206"/>
      <c r="O127" s="206"/>
      <c r="P127" s="207">
        <f>P128+P140+P173+P192+P202</f>
        <v>0</v>
      </c>
      <c r="Q127" s="206"/>
      <c r="R127" s="207">
        <f>R128+R140+R173+R192+R202</f>
        <v>9.5775135800000015</v>
      </c>
      <c r="S127" s="206"/>
      <c r="T127" s="208">
        <f>T128+T140+T173+T192+T202</f>
        <v>18.523799999999998</v>
      </c>
      <c r="AR127" s="209" t="s">
        <v>78</v>
      </c>
      <c r="AT127" s="210" t="s">
        <v>72</v>
      </c>
      <c r="AU127" s="210" t="s">
        <v>73</v>
      </c>
      <c r="AY127" s="209" t="s">
        <v>116</v>
      </c>
      <c r="BK127" s="211">
        <f>BK128+BK140+BK173+BK192+BK202</f>
        <v>0</v>
      </c>
    </row>
    <row r="128" s="11" customFormat="1" ht="22.8" customHeight="1">
      <c r="B128" s="198"/>
      <c r="C128" s="199"/>
      <c r="D128" s="200" t="s">
        <v>72</v>
      </c>
      <c r="E128" s="212" t="s">
        <v>117</v>
      </c>
      <c r="F128" s="212" t="s">
        <v>118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SUM(P129:P139)</f>
        <v>0</v>
      </c>
      <c r="Q128" s="206"/>
      <c r="R128" s="207">
        <f>SUM(R129:R139)</f>
        <v>5.0529875000000004</v>
      </c>
      <c r="S128" s="206"/>
      <c r="T128" s="208">
        <f>SUM(T129:T139)</f>
        <v>0</v>
      </c>
      <c r="AR128" s="209" t="s">
        <v>78</v>
      </c>
      <c r="AT128" s="210" t="s">
        <v>72</v>
      </c>
      <c r="AU128" s="210" t="s">
        <v>78</v>
      </c>
      <c r="AY128" s="209" t="s">
        <v>116</v>
      </c>
      <c r="BK128" s="211">
        <f>SUM(BK129:BK139)</f>
        <v>0</v>
      </c>
    </row>
    <row r="129" s="1" customFormat="1" ht="32.4" customHeight="1">
      <c r="B129" s="36"/>
      <c r="C129" s="214" t="s">
        <v>78</v>
      </c>
      <c r="D129" s="214" t="s">
        <v>119</v>
      </c>
      <c r="E129" s="215" t="s">
        <v>120</v>
      </c>
      <c r="F129" s="216" t="s">
        <v>121</v>
      </c>
      <c r="G129" s="217" t="s">
        <v>122</v>
      </c>
      <c r="H129" s="218">
        <v>3.6000000000000001</v>
      </c>
      <c r="I129" s="219"/>
      <c r="J129" s="220">
        <f>ROUND(I129*H129,2)</f>
        <v>0</v>
      </c>
      <c r="K129" s="216" t="s">
        <v>123</v>
      </c>
      <c r="L129" s="41"/>
      <c r="M129" s="221" t="s">
        <v>1</v>
      </c>
      <c r="N129" s="222" t="s">
        <v>38</v>
      </c>
      <c r="O129" s="84"/>
      <c r="P129" s="223">
        <f>O129*H129</f>
        <v>0</v>
      </c>
      <c r="Q129" s="223">
        <v>0.10891000000000001</v>
      </c>
      <c r="R129" s="223">
        <f>Q129*H129</f>
        <v>0.39207600000000004</v>
      </c>
      <c r="S129" s="223">
        <v>0</v>
      </c>
      <c r="T129" s="224">
        <f>S129*H129</f>
        <v>0</v>
      </c>
      <c r="AR129" s="225" t="s">
        <v>124</v>
      </c>
      <c r="AT129" s="225" t="s">
        <v>119</v>
      </c>
      <c r="AU129" s="225" t="s">
        <v>80</v>
      </c>
      <c r="AY129" s="15" t="s">
        <v>116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5" t="s">
        <v>78</v>
      </c>
      <c r="BK129" s="226">
        <f>ROUND(I129*H129,2)</f>
        <v>0</v>
      </c>
      <c r="BL129" s="15" t="s">
        <v>124</v>
      </c>
      <c r="BM129" s="225" t="s">
        <v>125</v>
      </c>
    </row>
    <row r="130" s="1" customFormat="1">
      <c r="B130" s="36"/>
      <c r="C130" s="37"/>
      <c r="D130" s="227" t="s">
        <v>126</v>
      </c>
      <c r="E130" s="37"/>
      <c r="F130" s="228" t="s">
        <v>127</v>
      </c>
      <c r="G130" s="37"/>
      <c r="H130" s="37"/>
      <c r="I130" s="131"/>
      <c r="J130" s="37"/>
      <c r="K130" s="37"/>
      <c r="L130" s="41"/>
      <c r="M130" s="229"/>
      <c r="N130" s="84"/>
      <c r="O130" s="84"/>
      <c r="P130" s="84"/>
      <c r="Q130" s="84"/>
      <c r="R130" s="84"/>
      <c r="S130" s="84"/>
      <c r="T130" s="85"/>
      <c r="AT130" s="15" t="s">
        <v>126</v>
      </c>
      <c r="AU130" s="15" t="s">
        <v>80</v>
      </c>
    </row>
    <row r="131" s="12" customFormat="1">
      <c r="B131" s="230"/>
      <c r="C131" s="231"/>
      <c r="D131" s="227" t="s">
        <v>128</v>
      </c>
      <c r="E131" s="232" t="s">
        <v>1</v>
      </c>
      <c r="F131" s="233" t="s">
        <v>129</v>
      </c>
      <c r="G131" s="231"/>
      <c r="H131" s="234">
        <v>3.6000000000000001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128</v>
      </c>
      <c r="AU131" s="240" t="s">
        <v>80</v>
      </c>
      <c r="AV131" s="12" t="s">
        <v>80</v>
      </c>
      <c r="AW131" s="12" t="s">
        <v>30</v>
      </c>
      <c r="AX131" s="12" t="s">
        <v>78</v>
      </c>
      <c r="AY131" s="240" t="s">
        <v>116</v>
      </c>
    </row>
    <row r="132" s="1" customFormat="1" ht="21.6" customHeight="1">
      <c r="B132" s="36"/>
      <c r="C132" s="214" t="s">
        <v>80</v>
      </c>
      <c r="D132" s="214" t="s">
        <v>119</v>
      </c>
      <c r="E132" s="215" t="s">
        <v>130</v>
      </c>
      <c r="F132" s="216" t="s">
        <v>131</v>
      </c>
      <c r="G132" s="217" t="s">
        <v>122</v>
      </c>
      <c r="H132" s="218">
        <v>45.142000000000003</v>
      </c>
      <c r="I132" s="219"/>
      <c r="J132" s="220">
        <f>ROUND(I132*H132,2)</f>
        <v>0</v>
      </c>
      <c r="K132" s="216" t="s">
        <v>123</v>
      </c>
      <c r="L132" s="41"/>
      <c r="M132" s="221" t="s">
        <v>1</v>
      </c>
      <c r="N132" s="222" t="s">
        <v>38</v>
      </c>
      <c r="O132" s="84"/>
      <c r="P132" s="223">
        <f>O132*H132</f>
        <v>0</v>
      </c>
      <c r="Q132" s="223">
        <v>0.10325</v>
      </c>
      <c r="R132" s="223">
        <f>Q132*H132</f>
        <v>4.6609115000000001</v>
      </c>
      <c r="S132" s="223">
        <v>0</v>
      </c>
      <c r="T132" s="224">
        <f>S132*H132</f>
        <v>0</v>
      </c>
      <c r="AR132" s="225" t="s">
        <v>124</v>
      </c>
      <c r="AT132" s="225" t="s">
        <v>119</v>
      </c>
      <c r="AU132" s="225" t="s">
        <v>80</v>
      </c>
      <c r="AY132" s="15" t="s">
        <v>116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5" t="s">
        <v>78</v>
      </c>
      <c r="BK132" s="226">
        <f>ROUND(I132*H132,2)</f>
        <v>0</v>
      </c>
      <c r="BL132" s="15" t="s">
        <v>124</v>
      </c>
      <c r="BM132" s="225" t="s">
        <v>132</v>
      </c>
    </row>
    <row r="133" s="1" customFormat="1">
      <c r="B133" s="36"/>
      <c r="C133" s="37"/>
      <c r="D133" s="227" t="s">
        <v>126</v>
      </c>
      <c r="E133" s="37"/>
      <c r="F133" s="228" t="s">
        <v>133</v>
      </c>
      <c r="G133" s="37"/>
      <c r="H133" s="37"/>
      <c r="I133" s="131"/>
      <c r="J133" s="37"/>
      <c r="K133" s="37"/>
      <c r="L133" s="41"/>
      <c r="M133" s="229"/>
      <c r="N133" s="84"/>
      <c r="O133" s="84"/>
      <c r="P133" s="84"/>
      <c r="Q133" s="84"/>
      <c r="R133" s="84"/>
      <c r="S133" s="84"/>
      <c r="T133" s="85"/>
      <c r="AT133" s="15" t="s">
        <v>126</v>
      </c>
      <c r="AU133" s="15" t="s">
        <v>80</v>
      </c>
    </row>
    <row r="134" s="12" customFormat="1">
      <c r="B134" s="230"/>
      <c r="C134" s="231"/>
      <c r="D134" s="227" t="s">
        <v>128</v>
      </c>
      <c r="E134" s="232" t="s">
        <v>1</v>
      </c>
      <c r="F134" s="233" t="s">
        <v>134</v>
      </c>
      <c r="G134" s="231"/>
      <c r="H134" s="234">
        <v>18.899999999999999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128</v>
      </c>
      <c r="AU134" s="240" t="s">
        <v>80</v>
      </c>
      <c r="AV134" s="12" t="s">
        <v>80</v>
      </c>
      <c r="AW134" s="12" t="s">
        <v>30</v>
      </c>
      <c r="AX134" s="12" t="s">
        <v>73</v>
      </c>
      <c r="AY134" s="240" t="s">
        <v>116</v>
      </c>
    </row>
    <row r="135" s="12" customFormat="1">
      <c r="B135" s="230"/>
      <c r="C135" s="231"/>
      <c r="D135" s="227" t="s">
        <v>128</v>
      </c>
      <c r="E135" s="232" t="s">
        <v>1</v>
      </c>
      <c r="F135" s="233" t="s">
        <v>135</v>
      </c>
      <c r="G135" s="231"/>
      <c r="H135" s="234">
        <v>1.782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128</v>
      </c>
      <c r="AU135" s="240" t="s">
        <v>80</v>
      </c>
      <c r="AV135" s="12" t="s">
        <v>80</v>
      </c>
      <c r="AW135" s="12" t="s">
        <v>30</v>
      </c>
      <c r="AX135" s="12" t="s">
        <v>73</v>
      </c>
      <c r="AY135" s="240" t="s">
        <v>116</v>
      </c>
    </row>
    <row r="136" s="12" customFormat="1">
      <c r="B136" s="230"/>
      <c r="C136" s="231"/>
      <c r="D136" s="227" t="s">
        <v>128</v>
      </c>
      <c r="E136" s="232" t="s">
        <v>1</v>
      </c>
      <c r="F136" s="233" t="s">
        <v>136</v>
      </c>
      <c r="G136" s="231"/>
      <c r="H136" s="234">
        <v>9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128</v>
      </c>
      <c r="AU136" s="240" t="s">
        <v>80</v>
      </c>
      <c r="AV136" s="12" t="s">
        <v>80</v>
      </c>
      <c r="AW136" s="12" t="s">
        <v>30</v>
      </c>
      <c r="AX136" s="12" t="s">
        <v>73</v>
      </c>
      <c r="AY136" s="240" t="s">
        <v>116</v>
      </c>
    </row>
    <row r="137" s="12" customFormat="1">
      <c r="B137" s="230"/>
      <c r="C137" s="231"/>
      <c r="D137" s="227" t="s">
        <v>128</v>
      </c>
      <c r="E137" s="232" t="s">
        <v>1</v>
      </c>
      <c r="F137" s="233" t="s">
        <v>137</v>
      </c>
      <c r="G137" s="231"/>
      <c r="H137" s="234">
        <v>3.8599999999999999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128</v>
      </c>
      <c r="AU137" s="240" t="s">
        <v>80</v>
      </c>
      <c r="AV137" s="12" t="s">
        <v>80</v>
      </c>
      <c r="AW137" s="12" t="s">
        <v>30</v>
      </c>
      <c r="AX137" s="12" t="s">
        <v>73</v>
      </c>
      <c r="AY137" s="240" t="s">
        <v>116</v>
      </c>
    </row>
    <row r="138" s="12" customFormat="1">
      <c r="B138" s="230"/>
      <c r="C138" s="231"/>
      <c r="D138" s="227" t="s">
        <v>128</v>
      </c>
      <c r="E138" s="232" t="s">
        <v>1</v>
      </c>
      <c r="F138" s="233" t="s">
        <v>138</v>
      </c>
      <c r="G138" s="231"/>
      <c r="H138" s="234">
        <v>11.6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128</v>
      </c>
      <c r="AU138" s="240" t="s">
        <v>80</v>
      </c>
      <c r="AV138" s="12" t="s">
        <v>80</v>
      </c>
      <c r="AW138" s="12" t="s">
        <v>30</v>
      </c>
      <c r="AX138" s="12" t="s">
        <v>73</v>
      </c>
      <c r="AY138" s="240" t="s">
        <v>116</v>
      </c>
    </row>
    <row r="139" s="13" customFormat="1">
      <c r="B139" s="241"/>
      <c r="C139" s="242"/>
      <c r="D139" s="227" t="s">
        <v>128</v>
      </c>
      <c r="E139" s="243" t="s">
        <v>1</v>
      </c>
      <c r="F139" s="244" t="s">
        <v>139</v>
      </c>
      <c r="G139" s="242"/>
      <c r="H139" s="245">
        <v>45.142000000000003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128</v>
      </c>
      <c r="AU139" s="251" t="s">
        <v>80</v>
      </c>
      <c r="AV139" s="13" t="s">
        <v>124</v>
      </c>
      <c r="AW139" s="13" t="s">
        <v>30</v>
      </c>
      <c r="AX139" s="13" t="s">
        <v>78</v>
      </c>
      <c r="AY139" s="251" t="s">
        <v>116</v>
      </c>
    </row>
    <row r="140" s="11" customFormat="1" ht="22.8" customHeight="1">
      <c r="B140" s="198"/>
      <c r="C140" s="199"/>
      <c r="D140" s="200" t="s">
        <v>72</v>
      </c>
      <c r="E140" s="212" t="s">
        <v>140</v>
      </c>
      <c r="F140" s="212" t="s">
        <v>141</v>
      </c>
      <c r="G140" s="199"/>
      <c r="H140" s="199"/>
      <c r="I140" s="202"/>
      <c r="J140" s="213">
        <f>BK140</f>
        <v>0</v>
      </c>
      <c r="K140" s="199"/>
      <c r="L140" s="204"/>
      <c r="M140" s="205"/>
      <c r="N140" s="206"/>
      <c r="O140" s="206"/>
      <c r="P140" s="207">
        <f>SUM(P141:P172)</f>
        <v>0</v>
      </c>
      <c r="Q140" s="206"/>
      <c r="R140" s="207">
        <f>SUM(R141:R172)</f>
        <v>4.5245260800000002</v>
      </c>
      <c r="S140" s="206"/>
      <c r="T140" s="208">
        <f>SUM(T141:T172)</f>
        <v>0</v>
      </c>
      <c r="AR140" s="209" t="s">
        <v>78</v>
      </c>
      <c r="AT140" s="210" t="s">
        <v>72</v>
      </c>
      <c r="AU140" s="210" t="s">
        <v>78</v>
      </c>
      <c r="AY140" s="209" t="s">
        <v>116</v>
      </c>
      <c r="BK140" s="211">
        <f>SUM(BK141:BK172)</f>
        <v>0</v>
      </c>
    </row>
    <row r="141" s="1" customFormat="1" ht="21.6" customHeight="1">
      <c r="B141" s="36"/>
      <c r="C141" s="214" t="s">
        <v>117</v>
      </c>
      <c r="D141" s="214" t="s">
        <v>119</v>
      </c>
      <c r="E141" s="215" t="s">
        <v>142</v>
      </c>
      <c r="F141" s="216" t="s">
        <v>143</v>
      </c>
      <c r="G141" s="217" t="s">
        <v>122</v>
      </c>
      <c r="H141" s="218">
        <v>340.19</v>
      </c>
      <c r="I141" s="219"/>
      <c r="J141" s="220">
        <f>ROUND(I141*H141,2)</f>
        <v>0</v>
      </c>
      <c r="K141" s="216" t="s">
        <v>123</v>
      </c>
      <c r="L141" s="41"/>
      <c r="M141" s="221" t="s">
        <v>1</v>
      </c>
      <c r="N141" s="222" t="s">
        <v>38</v>
      </c>
      <c r="O141" s="84"/>
      <c r="P141" s="223">
        <f>O141*H141</f>
        <v>0</v>
      </c>
      <c r="Q141" s="223">
        <v>0.0030000000000000001</v>
      </c>
      <c r="R141" s="223">
        <f>Q141*H141</f>
        <v>1.02057</v>
      </c>
      <c r="S141" s="223">
        <v>0</v>
      </c>
      <c r="T141" s="224">
        <f>S141*H141</f>
        <v>0</v>
      </c>
      <c r="AR141" s="225" t="s">
        <v>124</v>
      </c>
      <c r="AT141" s="225" t="s">
        <v>119</v>
      </c>
      <c r="AU141" s="225" t="s">
        <v>80</v>
      </c>
      <c r="AY141" s="15" t="s">
        <v>116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5" t="s">
        <v>78</v>
      </c>
      <c r="BK141" s="226">
        <f>ROUND(I141*H141,2)</f>
        <v>0</v>
      </c>
      <c r="BL141" s="15" t="s">
        <v>124</v>
      </c>
      <c r="BM141" s="225" t="s">
        <v>144</v>
      </c>
    </row>
    <row r="142" s="1" customFormat="1">
      <c r="B142" s="36"/>
      <c r="C142" s="37"/>
      <c r="D142" s="227" t="s">
        <v>126</v>
      </c>
      <c r="E142" s="37"/>
      <c r="F142" s="228" t="s">
        <v>145</v>
      </c>
      <c r="G142" s="37"/>
      <c r="H142" s="37"/>
      <c r="I142" s="131"/>
      <c r="J142" s="37"/>
      <c r="K142" s="37"/>
      <c r="L142" s="41"/>
      <c r="M142" s="229"/>
      <c r="N142" s="84"/>
      <c r="O142" s="84"/>
      <c r="P142" s="84"/>
      <c r="Q142" s="84"/>
      <c r="R142" s="84"/>
      <c r="S142" s="84"/>
      <c r="T142" s="85"/>
      <c r="AT142" s="15" t="s">
        <v>126</v>
      </c>
      <c r="AU142" s="15" t="s">
        <v>80</v>
      </c>
    </row>
    <row r="143" s="12" customFormat="1">
      <c r="B143" s="230"/>
      <c r="C143" s="231"/>
      <c r="D143" s="227" t="s">
        <v>128</v>
      </c>
      <c r="E143" s="232" t="s">
        <v>1</v>
      </c>
      <c r="F143" s="233" t="s">
        <v>146</v>
      </c>
      <c r="G143" s="231"/>
      <c r="H143" s="234">
        <v>115.58199999999999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128</v>
      </c>
      <c r="AU143" s="240" t="s">
        <v>80</v>
      </c>
      <c r="AV143" s="12" t="s">
        <v>80</v>
      </c>
      <c r="AW143" s="12" t="s">
        <v>30</v>
      </c>
      <c r="AX143" s="12" t="s">
        <v>73</v>
      </c>
      <c r="AY143" s="240" t="s">
        <v>116</v>
      </c>
    </row>
    <row r="144" s="12" customFormat="1">
      <c r="B144" s="230"/>
      <c r="C144" s="231"/>
      <c r="D144" s="227" t="s">
        <v>128</v>
      </c>
      <c r="E144" s="232" t="s">
        <v>1</v>
      </c>
      <c r="F144" s="233" t="s">
        <v>147</v>
      </c>
      <c r="G144" s="231"/>
      <c r="H144" s="234">
        <v>37.344000000000001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128</v>
      </c>
      <c r="AU144" s="240" t="s">
        <v>80</v>
      </c>
      <c r="AV144" s="12" t="s">
        <v>80</v>
      </c>
      <c r="AW144" s="12" t="s">
        <v>30</v>
      </c>
      <c r="AX144" s="12" t="s">
        <v>73</v>
      </c>
      <c r="AY144" s="240" t="s">
        <v>116</v>
      </c>
    </row>
    <row r="145" s="12" customFormat="1">
      <c r="B145" s="230"/>
      <c r="C145" s="231"/>
      <c r="D145" s="227" t="s">
        <v>128</v>
      </c>
      <c r="E145" s="232" t="s">
        <v>1</v>
      </c>
      <c r="F145" s="233" t="s">
        <v>148</v>
      </c>
      <c r="G145" s="231"/>
      <c r="H145" s="234">
        <v>53.015999999999998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128</v>
      </c>
      <c r="AU145" s="240" t="s">
        <v>80</v>
      </c>
      <c r="AV145" s="12" t="s">
        <v>80</v>
      </c>
      <c r="AW145" s="12" t="s">
        <v>30</v>
      </c>
      <c r="AX145" s="12" t="s">
        <v>73</v>
      </c>
      <c r="AY145" s="240" t="s">
        <v>116</v>
      </c>
    </row>
    <row r="146" s="12" customFormat="1">
      <c r="B146" s="230"/>
      <c r="C146" s="231"/>
      <c r="D146" s="227" t="s">
        <v>128</v>
      </c>
      <c r="E146" s="232" t="s">
        <v>1</v>
      </c>
      <c r="F146" s="233" t="s">
        <v>149</v>
      </c>
      <c r="G146" s="231"/>
      <c r="H146" s="234">
        <v>72.495999999999995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128</v>
      </c>
      <c r="AU146" s="240" t="s">
        <v>80</v>
      </c>
      <c r="AV146" s="12" t="s">
        <v>80</v>
      </c>
      <c r="AW146" s="12" t="s">
        <v>30</v>
      </c>
      <c r="AX146" s="12" t="s">
        <v>73</v>
      </c>
      <c r="AY146" s="240" t="s">
        <v>116</v>
      </c>
    </row>
    <row r="147" s="12" customFormat="1">
      <c r="B147" s="230"/>
      <c r="C147" s="231"/>
      <c r="D147" s="227" t="s">
        <v>128</v>
      </c>
      <c r="E147" s="232" t="s">
        <v>1</v>
      </c>
      <c r="F147" s="233" t="s">
        <v>150</v>
      </c>
      <c r="G147" s="231"/>
      <c r="H147" s="234">
        <v>61.752000000000002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128</v>
      </c>
      <c r="AU147" s="240" t="s">
        <v>80</v>
      </c>
      <c r="AV147" s="12" t="s">
        <v>80</v>
      </c>
      <c r="AW147" s="12" t="s">
        <v>30</v>
      </c>
      <c r="AX147" s="12" t="s">
        <v>73</v>
      </c>
      <c r="AY147" s="240" t="s">
        <v>116</v>
      </c>
    </row>
    <row r="148" s="13" customFormat="1">
      <c r="B148" s="241"/>
      <c r="C148" s="242"/>
      <c r="D148" s="227" t="s">
        <v>128</v>
      </c>
      <c r="E148" s="243" t="s">
        <v>1</v>
      </c>
      <c r="F148" s="244" t="s">
        <v>139</v>
      </c>
      <c r="G148" s="242"/>
      <c r="H148" s="245">
        <v>340.19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AT148" s="251" t="s">
        <v>128</v>
      </c>
      <c r="AU148" s="251" t="s">
        <v>80</v>
      </c>
      <c r="AV148" s="13" t="s">
        <v>124</v>
      </c>
      <c r="AW148" s="13" t="s">
        <v>30</v>
      </c>
      <c r="AX148" s="13" t="s">
        <v>78</v>
      </c>
      <c r="AY148" s="251" t="s">
        <v>116</v>
      </c>
    </row>
    <row r="149" s="1" customFormat="1" ht="21.6" customHeight="1">
      <c r="B149" s="36"/>
      <c r="C149" s="214" t="s">
        <v>124</v>
      </c>
      <c r="D149" s="214" t="s">
        <v>119</v>
      </c>
      <c r="E149" s="215" t="s">
        <v>151</v>
      </c>
      <c r="F149" s="216" t="s">
        <v>152</v>
      </c>
      <c r="G149" s="217" t="s">
        <v>122</v>
      </c>
      <c r="H149" s="218">
        <v>8</v>
      </c>
      <c r="I149" s="219"/>
      <c r="J149" s="220">
        <f>ROUND(I149*H149,2)</f>
        <v>0</v>
      </c>
      <c r="K149" s="216" t="s">
        <v>123</v>
      </c>
      <c r="L149" s="41"/>
      <c r="M149" s="221" t="s">
        <v>1</v>
      </c>
      <c r="N149" s="222" t="s">
        <v>38</v>
      </c>
      <c r="O149" s="84"/>
      <c r="P149" s="223">
        <f>O149*H149</f>
        <v>0</v>
      </c>
      <c r="Q149" s="223">
        <v>0.015400000000000001</v>
      </c>
      <c r="R149" s="223">
        <f>Q149*H149</f>
        <v>0.1232</v>
      </c>
      <c r="S149" s="223">
        <v>0</v>
      </c>
      <c r="T149" s="224">
        <f>S149*H149</f>
        <v>0</v>
      </c>
      <c r="AR149" s="225" t="s">
        <v>124</v>
      </c>
      <c r="AT149" s="225" t="s">
        <v>119</v>
      </c>
      <c r="AU149" s="225" t="s">
        <v>80</v>
      </c>
      <c r="AY149" s="15" t="s">
        <v>116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5" t="s">
        <v>78</v>
      </c>
      <c r="BK149" s="226">
        <f>ROUND(I149*H149,2)</f>
        <v>0</v>
      </c>
      <c r="BL149" s="15" t="s">
        <v>124</v>
      </c>
      <c r="BM149" s="225" t="s">
        <v>153</v>
      </c>
    </row>
    <row r="150" s="1" customFormat="1">
      <c r="B150" s="36"/>
      <c r="C150" s="37"/>
      <c r="D150" s="227" t="s">
        <v>126</v>
      </c>
      <c r="E150" s="37"/>
      <c r="F150" s="228" t="s">
        <v>154</v>
      </c>
      <c r="G150" s="37"/>
      <c r="H150" s="37"/>
      <c r="I150" s="131"/>
      <c r="J150" s="37"/>
      <c r="K150" s="37"/>
      <c r="L150" s="41"/>
      <c r="M150" s="229"/>
      <c r="N150" s="84"/>
      <c r="O150" s="84"/>
      <c r="P150" s="84"/>
      <c r="Q150" s="84"/>
      <c r="R150" s="84"/>
      <c r="S150" s="84"/>
      <c r="T150" s="85"/>
      <c r="AT150" s="15" t="s">
        <v>126</v>
      </c>
      <c r="AU150" s="15" t="s">
        <v>80</v>
      </c>
    </row>
    <row r="151" s="12" customFormat="1">
      <c r="B151" s="230"/>
      <c r="C151" s="231"/>
      <c r="D151" s="227" t="s">
        <v>128</v>
      </c>
      <c r="E151" s="232" t="s">
        <v>1</v>
      </c>
      <c r="F151" s="233" t="s">
        <v>155</v>
      </c>
      <c r="G151" s="231"/>
      <c r="H151" s="234">
        <v>8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128</v>
      </c>
      <c r="AU151" s="240" t="s">
        <v>80</v>
      </c>
      <c r="AV151" s="12" t="s">
        <v>80</v>
      </c>
      <c r="AW151" s="12" t="s">
        <v>30</v>
      </c>
      <c r="AX151" s="12" t="s">
        <v>78</v>
      </c>
      <c r="AY151" s="240" t="s">
        <v>116</v>
      </c>
    </row>
    <row r="152" s="1" customFormat="1" ht="21.6" customHeight="1">
      <c r="B152" s="36"/>
      <c r="C152" s="214" t="s">
        <v>156</v>
      </c>
      <c r="D152" s="214" t="s">
        <v>119</v>
      </c>
      <c r="E152" s="215" t="s">
        <v>157</v>
      </c>
      <c r="F152" s="216" t="s">
        <v>158</v>
      </c>
      <c r="G152" s="217" t="s">
        <v>122</v>
      </c>
      <c r="H152" s="218">
        <v>72.316000000000002</v>
      </c>
      <c r="I152" s="219"/>
      <c r="J152" s="220">
        <f>ROUND(I152*H152,2)</f>
        <v>0</v>
      </c>
      <c r="K152" s="216" t="s">
        <v>123</v>
      </c>
      <c r="L152" s="41"/>
      <c r="M152" s="221" t="s">
        <v>1</v>
      </c>
      <c r="N152" s="222" t="s">
        <v>38</v>
      </c>
      <c r="O152" s="84"/>
      <c r="P152" s="223">
        <f>O152*H152</f>
        <v>0</v>
      </c>
      <c r="Q152" s="223">
        <v>0.018380000000000001</v>
      </c>
      <c r="R152" s="223">
        <f>Q152*H152</f>
        <v>1.3291680800000001</v>
      </c>
      <c r="S152" s="223">
        <v>0</v>
      </c>
      <c r="T152" s="224">
        <f>S152*H152</f>
        <v>0</v>
      </c>
      <c r="AR152" s="225" t="s">
        <v>124</v>
      </c>
      <c r="AT152" s="225" t="s">
        <v>119</v>
      </c>
      <c r="AU152" s="225" t="s">
        <v>80</v>
      </c>
      <c r="AY152" s="15" t="s">
        <v>116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5" t="s">
        <v>78</v>
      </c>
      <c r="BK152" s="226">
        <f>ROUND(I152*H152,2)</f>
        <v>0</v>
      </c>
      <c r="BL152" s="15" t="s">
        <v>124</v>
      </c>
      <c r="BM152" s="225" t="s">
        <v>159</v>
      </c>
    </row>
    <row r="153" s="1" customFormat="1">
      <c r="B153" s="36"/>
      <c r="C153" s="37"/>
      <c r="D153" s="227" t="s">
        <v>126</v>
      </c>
      <c r="E153" s="37"/>
      <c r="F153" s="228" t="s">
        <v>160</v>
      </c>
      <c r="G153" s="37"/>
      <c r="H153" s="37"/>
      <c r="I153" s="131"/>
      <c r="J153" s="37"/>
      <c r="K153" s="37"/>
      <c r="L153" s="41"/>
      <c r="M153" s="229"/>
      <c r="N153" s="84"/>
      <c r="O153" s="84"/>
      <c r="P153" s="84"/>
      <c r="Q153" s="84"/>
      <c r="R153" s="84"/>
      <c r="S153" s="84"/>
      <c r="T153" s="85"/>
      <c r="AT153" s="15" t="s">
        <v>126</v>
      </c>
      <c r="AU153" s="15" t="s">
        <v>80</v>
      </c>
    </row>
    <row r="154" s="12" customFormat="1">
      <c r="B154" s="230"/>
      <c r="C154" s="231"/>
      <c r="D154" s="227" t="s">
        <v>128</v>
      </c>
      <c r="E154" s="232" t="s">
        <v>1</v>
      </c>
      <c r="F154" s="233" t="s">
        <v>161</v>
      </c>
      <c r="G154" s="231"/>
      <c r="H154" s="234">
        <v>18.899999999999999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128</v>
      </c>
      <c r="AU154" s="240" t="s">
        <v>80</v>
      </c>
      <c r="AV154" s="12" t="s">
        <v>80</v>
      </c>
      <c r="AW154" s="12" t="s">
        <v>30</v>
      </c>
      <c r="AX154" s="12" t="s">
        <v>73</v>
      </c>
      <c r="AY154" s="240" t="s">
        <v>116</v>
      </c>
    </row>
    <row r="155" s="12" customFormat="1">
      <c r="B155" s="230"/>
      <c r="C155" s="231"/>
      <c r="D155" s="227" t="s">
        <v>128</v>
      </c>
      <c r="E155" s="232" t="s">
        <v>1</v>
      </c>
      <c r="F155" s="233" t="s">
        <v>162</v>
      </c>
      <c r="G155" s="231"/>
      <c r="H155" s="234">
        <v>4.2960000000000003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128</v>
      </c>
      <c r="AU155" s="240" t="s">
        <v>80</v>
      </c>
      <c r="AV155" s="12" t="s">
        <v>80</v>
      </c>
      <c r="AW155" s="12" t="s">
        <v>30</v>
      </c>
      <c r="AX155" s="12" t="s">
        <v>73</v>
      </c>
      <c r="AY155" s="240" t="s">
        <v>116</v>
      </c>
    </row>
    <row r="156" s="12" customFormat="1">
      <c r="B156" s="230"/>
      <c r="C156" s="231"/>
      <c r="D156" s="227" t="s">
        <v>128</v>
      </c>
      <c r="E156" s="232" t="s">
        <v>1</v>
      </c>
      <c r="F156" s="233" t="s">
        <v>163</v>
      </c>
      <c r="G156" s="231"/>
      <c r="H156" s="234">
        <v>49.119999999999997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128</v>
      </c>
      <c r="AU156" s="240" t="s">
        <v>80</v>
      </c>
      <c r="AV156" s="12" t="s">
        <v>80</v>
      </c>
      <c r="AW156" s="12" t="s">
        <v>30</v>
      </c>
      <c r="AX156" s="12" t="s">
        <v>73</v>
      </c>
      <c r="AY156" s="240" t="s">
        <v>116</v>
      </c>
    </row>
    <row r="157" s="13" customFormat="1">
      <c r="B157" s="241"/>
      <c r="C157" s="242"/>
      <c r="D157" s="227" t="s">
        <v>128</v>
      </c>
      <c r="E157" s="243" t="s">
        <v>1</v>
      </c>
      <c r="F157" s="244" t="s">
        <v>139</v>
      </c>
      <c r="G157" s="242"/>
      <c r="H157" s="245">
        <v>72.316000000000002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AT157" s="251" t="s">
        <v>128</v>
      </c>
      <c r="AU157" s="251" t="s">
        <v>80</v>
      </c>
      <c r="AV157" s="13" t="s">
        <v>124</v>
      </c>
      <c r="AW157" s="13" t="s">
        <v>30</v>
      </c>
      <c r="AX157" s="13" t="s">
        <v>78</v>
      </c>
      <c r="AY157" s="251" t="s">
        <v>116</v>
      </c>
    </row>
    <row r="158" s="1" customFormat="1" ht="21.6" customHeight="1">
      <c r="B158" s="36"/>
      <c r="C158" s="214" t="s">
        <v>140</v>
      </c>
      <c r="D158" s="214" t="s">
        <v>119</v>
      </c>
      <c r="E158" s="215" t="s">
        <v>164</v>
      </c>
      <c r="F158" s="216" t="s">
        <v>165</v>
      </c>
      <c r="G158" s="217" t="s">
        <v>122</v>
      </c>
      <c r="H158" s="218">
        <v>340.19</v>
      </c>
      <c r="I158" s="219"/>
      <c r="J158" s="220">
        <f>ROUND(I158*H158,2)</f>
        <v>0</v>
      </c>
      <c r="K158" s="216" t="s">
        <v>123</v>
      </c>
      <c r="L158" s="41"/>
      <c r="M158" s="221" t="s">
        <v>1</v>
      </c>
      <c r="N158" s="222" t="s">
        <v>38</v>
      </c>
      <c r="O158" s="84"/>
      <c r="P158" s="223">
        <f>O158*H158</f>
        <v>0</v>
      </c>
      <c r="Q158" s="223">
        <v>0.0051999999999999998</v>
      </c>
      <c r="R158" s="223">
        <f>Q158*H158</f>
        <v>1.768988</v>
      </c>
      <c r="S158" s="223">
        <v>0</v>
      </c>
      <c r="T158" s="224">
        <f>S158*H158</f>
        <v>0</v>
      </c>
      <c r="AR158" s="225" t="s">
        <v>124</v>
      </c>
      <c r="AT158" s="225" t="s">
        <v>119</v>
      </c>
      <c r="AU158" s="225" t="s">
        <v>80</v>
      </c>
      <c r="AY158" s="15" t="s">
        <v>116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5" t="s">
        <v>78</v>
      </c>
      <c r="BK158" s="226">
        <f>ROUND(I158*H158,2)</f>
        <v>0</v>
      </c>
      <c r="BL158" s="15" t="s">
        <v>124</v>
      </c>
      <c r="BM158" s="225" t="s">
        <v>166</v>
      </c>
    </row>
    <row r="159" s="1" customFormat="1">
      <c r="B159" s="36"/>
      <c r="C159" s="37"/>
      <c r="D159" s="227" t="s">
        <v>126</v>
      </c>
      <c r="E159" s="37"/>
      <c r="F159" s="228" t="s">
        <v>167</v>
      </c>
      <c r="G159" s="37"/>
      <c r="H159" s="37"/>
      <c r="I159" s="131"/>
      <c r="J159" s="37"/>
      <c r="K159" s="37"/>
      <c r="L159" s="41"/>
      <c r="M159" s="229"/>
      <c r="N159" s="84"/>
      <c r="O159" s="84"/>
      <c r="P159" s="84"/>
      <c r="Q159" s="84"/>
      <c r="R159" s="84"/>
      <c r="S159" s="84"/>
      <c r="T159" s="85"/>
      <c r="AT159" s="15" t="s">
        <v>126</v>
      </c>
      <c r="AU159" s="15" t="s">
        <v>80</v>
      </c>
    </row>
    <row r="160" s="12" customFormat="1">
      <c r="B160" s="230"/>
      <c r="C160" s="231"/>
      <c r="D160" s="227" t="s">
        <v>128</v>
      </c>
      <c r="E160" s="232" t="s">
        <v>1</v>
      </c>
      <c r="F160" s="233" t="s">
        <v>146</v>
      </c>
      <c r="G160" s="231"/>
      <c r="H160" s="234">
        <v>115.58199999999999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128</v>
      </c>
      <c r="AU160" s="240" t="s">
        <v>80</v>
      </c>
      <c r="AV160" s="12" t="s">
        <v>80</v>
      </c>
      <c r="AW160" s="12" t="s">
        <v>30</v>
      </c>
      <c r="AX160" s="12" t="s">
        <v>73</v>
      </c>
      <c r="AY160" s="240" t="s">
        <v>116</v>
      </c>
    </row>
    <row r="161" s="12" customFormat="1">
      <c r="B161" s="230"/>
      <c r="C161" s="231"/>
      <c r="D161" s="227" t="s">
        <v>128</v>
      </c>
      <c r="E161" s="232" t="s">
        <v>1</v>
      </c>
      <c r="F161" s="233" t="s">
        <v>147</v>
      </c>
      <c r="G161" s="231"/>
      <c r="H161" s="234">
        <v>37.344000000000001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128</v>
      </c>
      <c r="AU161" s="240" t="s">
        <v>80</v>
      </c>
      <c r="AV161" s="12" t="s">
        <v>80</v>
      </c>
      <c r="AW161" s="12" t="s">
        <v>30</v>
      </c>
      <c r="AX161" s="12" t="s">
        <v>73</v>
      </c>
      <c r="AY161" s="240" t="s">
        <v>116</v>
      </c>
    </row>
    <row r="162" s="12" customFormat="1">
      <c r="B162" s="230"/>
      <c r="C162" s="231"/>
      <c r="D162" s="227" t="s">
        <v>128</v>
      </c>
      <c r="E162" s="232" t="s">
        <v>1</v>
      </c>
      <c r="F162" s="233" t="s">
        <v>148</v>
      </c>
      <c r="G162" s="231"/>
      <c r="H162" s="234">
        <v>53.015999999999998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128</v>
      </c>
      <c r="AU162" s="240" t="s">
        <v>80</v>
      </c>
      <c r="AV162" s="12" t="s">
        <v>80</v>
      </c>
      <c r="AW162" s="12" t="s">
        <v>30</v>
      </c>
      <c r="AX162" s="12" t="s">
        <v>73</v>
      </c>
      <c r="AY162" s="240" t="s">
        <v>116</v>
      </c>
    </row>
    <row r="163" s="12" customFormat="1">
      <c r="B163" s="230"/>
      <c r="C163" s="231"/>
      <c r="D163" s="227" t="s">
        <v>128</v>
      </c>
      <c r="E163" s="232" t="s">
        <v>1</v>
      </c>
      <c r="F163" s="233" t="s">
        <v>149</v>
      </c>
      <c r="G163" s="231"/>
      <c r="H163" s="234">
        <v>72.495999999999995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128</v>
      </c>
      <c r="AU163" s="240" t="s">
        <v>80</v>
      </c>
      <c r="AV163" s="12" t="s">
        <v>80</v>
      </c>
      <c r="AW163" s="12" t="s">
        <v>30</v>
      </c>
      <c r="AX163" s="12" t="s">
        <v>73</v>
      </c>
      <c r="AY163" s="240" t="s">
        <v>116</v>
      </c>
    </row>
    <row r="164" s="12" customFormat="1">
      <c r="B164" s="230"/>
      <c r="C164" s="231"/>
      <c r="D164" s="227" t="s">
        <v>128</v>
      </c>
      <c r="E164" s="232" t="s">
        <v>1</v>
      </c>
      <c r="F164" s="233" t="s">
        <v>150</v>
      </c>
      <c r="G164" s="231"/>
      <c r="H164" s="234">
        <v>61.752000000000002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128</v>
      </c>
      <c r="AU164" s="240" t="s">
        <v>80</v>
      </c>
      <c r="AV164" s="12" t="s">
        <v>80</v>
      </c>
      <c r="AW164" s="12" t="s">
        <v>30</v>
      </c>
      <c r="AX164" s="12" t="s">
        <v>73</v>
      </c>
      <c r="AY164" s="240" t="s">
        <v>116</v>
      </c>
    </row>
    <row r="165" s="13" customFormat="1">
      <c r="B165" s="241"/>
      <c r="C165" s="242"/>
      <c r="D165" s="227" t="s">
        <v>128</v>
      </c>
      <c r="E165" s="243" t="s">
        <v>1</v>
      </c>
      <c r="F165" s="244" t="s">
        <v>139</v>
      </c>
      <c r="G165" s="242"/>
      <c r="H165" s="245">
        <v>340.19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AT165" s="251" t="s">
        <v>128</v>
      </c>
      <c r="AU165" s="251" t="s">
        <v>80</v>
      </c>
      <c r="AV165" s="13" t="s">
        <v>124</v>
      </c>
      <c r="AW165" s="13" t="s">
        <v>30</v>
      </c>
      <c r="AX165" s="13" t="s">
        <v>78</v>
      </c>
      <c r="AY165" s="251" t="s">
        <v>116</v>
      </c>
    </row>
    <row r="166" s="1" customFormat="1" ht="21.6" customHeight="1">
      <c r="B166" s="36"/>
      <c r="C166" s="214" t="s">
        <v>168</v>
      </c>
      <c r="D166" s="214" t="s">
        <v>119</v>
      </c>
      <c r="E166" s="215" t="s">
        <v>169</v>
      </c>
      <c r="F166" s="216" t="s">
        <v>170</v>
      </c>
      <c r="G166" s="217" t="s">
        <v>171</v>
      </c>
      <c r="H166" s="218">
        <v>4</v>
      </c>
      <c r="I166" s="219"/>
      <c r="J166" s="220">
        <f>ROUND(I166*H166,2)</f>
        <v>0</v>
      </c>
      <c r="K166" s="216" t="s">
        <v>123</v>
      </c>
      <c r="L166" s="41"/>
      <c r="M166" s="221" t="s">
        <v>1</v>
      </c>
      <c r="N166" s="222" t="s">
        <v>38</v>
      </c>
      <c r="O166" s="84"/>
      <c r="P166" s="223">
        <f>O166*H166</f>
        <v>0</v>
      </c>
      <c r="Q166" s="223">
        <v>0.04684</v>
      </c>
      <c r="R166" s="223">
        <f>Q166*H166</f>
        <v>0.18736</v>
      </c>
      <c r="S166" s="223">
        <v>0</v>
      </c>
      <c r="T166" s="224">
        <f>S166*H166</f>
        <v>0</v>
      </c>
      <c r="AR166" s="225" t="s">
        <v>124</v>
      </c>
      <c r="AT166" s="225" t="s">
        <v>119</v>
      </c>
      <c r="AU166" s="225" t="s">
        <v>80</v>
      </c>
      <c r="AY166" s="15" t="s">
        <v>116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5" t="s">
        <v>78</v>
      </c>
      <c r="BK166" s="226">
        <f>ROUND(I166*H166,2)</f>
        <v>0</v>
      </c>
      <c r="BL166" s="15" t="s">
        <v>124</v>
      </c>
      <c r="BM166" s="225" t="s">
        <v>172</v>
      </c>
    </row>
    <row r="167" s="1" customFormat="1">
      <c r="B167" s="36"/>
      <c r="C167" s="37"/>
      <c r="D167" s="227" t="s">
        <v>126</v>
      </c>
      <c r="E167" s="37"/>
      <c r="F167" s="228" t="s">
        <v>173</v>
      </c>
      <c r="G167" s="37"/>
      <c r="H167" s="37"/>
      <c r="I167" s="131"/>
      <c r="J167" s="37"/>
      <c r="K167" s="37"/>
      <c r="L167" s="41"/>
      <c r="M167" s="229"/>
      <c r="N167" s="84"/>
      <c r="O167" s="84"/>
      <c r="P167" s="84"/>
      <c r="Q167" s="84"/>
      <c r="R167" s="84"/>
      <c r="S167" s="84"/>
      <c r="T167" s="85"/>
      <c r="AT167" s="15" t="s">
        <v>126</v>
      </c>
      <c r="AU167" s="15" t="s">
        <v>80</v>
      </c>
    </row>
    <row r="168" s="12" customFormat="1">
      <c r="B168" s="230"/>
      <c r="C168" s="231"/>
      <c r="D168" s="227" t="s">
        <v>128</v>
      </c>
      <c r="E168" s="232" t="s">
        <v>1</v>
      </c>
      <c r="F168" s="233" t="s">
        <v>174</v>
      </c>
      <c r="G168" s="231"/>
      <c r="H168" s="234">
        <v>3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128</v>
      </c>
      <c r="AU168" s="240" t="s">
        <v>80</v>
      </c>
      <c r="AV168" s="12" t="s">
        <v>80</v>
      </c>
      <c r="AW168" s="12" t="s">
        <v>30</v>
      </c>
      <c r="AX168" s="12" t="s">
        <v>73</v>
      </c>
      <c r="AY168" s="240" t="s">
        <v>116</v>
      </c>
    </row>
    <row r="169" s="12" customFormat="1">
      <c r="B169" s="230"/>
      <c r="C169" s="231"/>
      <c r="D169" s="227" t="s">
        <v>128</v>
      </c>
      <c r="E169" s="232" t="s">
        <v>1</v>
      </c>
      <c r="F169" s="233" t="s">
        <v>175</v>
      </c>
      <c r="G169" s="231"/>
      <c r="H169" s="234">
        <v>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128</v>
      </c>
      <c r="AU169" s="240" t="s">
        <v>80</v>
      </c>
      <c r="AV169" s="12" t="s">
        <v>80</v>
      </c>
      <c r="AW169" s="12" t="s">
        <v>30</v>
      </c>
      <c r="AX169" s="12" t="s">
        <v>73</v>
      </c>
      <c r="AY169" s="240" t="s">
        <v>116</v>
      </c>
    </row>
    <row r="170" s="13" customFormat="1">
      <c r="B170" s="241"/>
      <c r="C170" s="242"/>
      <c r="D170" s="227" t="s">
        <v>128</v>
      </c>
      <c r="E170" s="243" t="s">
        <v>1</v>
      </c>
      <c r="F170" s="244" t="s">
        <v>139</v>
      </c>
      <c r="G170" s="242"/>
      <c r="H170" s="245">
        <v>4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AT170" s="251" t="s">
        <v>128</v>
      </c>
      <c r="AU170" s="251" t="s">
        <v>80</v>
      </c>
      <c r="AV170" s="13" t="s">
        <v>124</v>
      </c>
      <c r="AW170" s="13" t="s">
        <v>30</v>
      </c>
      <c r="AX170" s="13" t="s">
        <v>78</v>
      </c>
      <c r="AY170" s="251" t="s">
        <v>116</v>
      </c>
    </row>
    <row r="171" s="1" customFormat="1" ht="21.6" customHeight="1">
      <c r="B171" s="36"/>
      <c r="C171" s="252" t="s">
        <v>176</v>
      </c>
      <c r="D171" s="252" t="s">
        <v>177</v>
      </c>
      <c r="E171" s="253" t="s">
        <v>178</v>
      </c>
      <c r="F171" s="254" t="s">
        <v>179</v>
      </c>
      <c r="G171" s="255" t="s">
        <v>171</v>
      </c>
      <c r="H171" s="256">
        <v>4</v>
      </c>
      <c r="I171" s="257"/>
      <c r="J171" s="258">
        <f>ROUND(I171*H171,2)</f>
        <v>0</v>
      </c>
      <c r="K171" s="254" t="s">
        <v>123</v>
      </c>
      <c r="L171" s="259"/>
      <c r="M171" s="260" t="s">
        <v>1</v>
      </c>
      <c r="N171" s="261" t="s">
        <v>38</v>
      </c>
      <c r="O171" s="84"/>
      <c r="P171" s="223">
        <f>O171*H171</f>
        <v>0</v>
      </c>
      <c r="Q171" s="223">
        <v>0.023810000000000001</v>
      </c>
      <c r="R171" s="223">
        <f>Q171*H171</f>
        <v>0.095240000000000005</v>
      </c>
      <c r="S171" s="223">
        <v>0</v>
      </c>
      <c r="T171" s="224">
        <f>S171*H171</f>
        <v>0</v>
      </c>
      <c r="AR171" s="225" t="s">
        <v>176</v>
      </c>
      <c r="AT171" s="225" t="s">
        <v>177</v>
      </c>
      <c r="AU171" s="225" t="s">
        <v>80</v>
      </c>
      <c r="AY171" s="15" t="s">
        <v>116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5" t="s">
        <v>78</v>
      </c>
      <c r="BK171" s="226">
        <f>ROUND(I171*H171,2)</f>
        <v>0</v>
      </c>
      <c r="BL171" s="15" t="s">
        <v>124</v>
      </c>
      <c r="BM171" s="225" t="s">
        <v>180</v>
      </c>
    </row>
    <row r="172" s="1" customFormat="1">
      <c r="B172" s="36"/>
      <c r="C172" s="37"/>
      <c r="D172" s="227" t="s">
        <v>126</v>
      </c>
      <c r="E172" s="37"/>
      <c r="F172" s="228" t="s">
        <v>179</v>
      </c>
      <c r="G172" s="37"/>
      <c r="H172" s="37"/>
      <c r="I172" s="131"/>
      <c r="J172" s="37"/>
      <c r="K172" s="37"/>
      <c r="L172" s="41"/>
      <c r="M172" s="229"/>
      <c r="N172" s="84"/>
      <c r="O172" s="84"/>
      <c r="P172" s="84"/>
      <c r="Q172" s="84"/>
      <c r="R172" s="84"/>
      <c r="S172" s="84"/>
      <c r="T172" s="85"/>
      <c r="AT172" s="15" t="s">
        <v>126</v>
      </c>
      <c r="AU172" s="15" t="s">
        <v>80</v>
      </c>
    </row>
    <row r="173" s="11" customFormat="1" ht="22.8" customHeight="1">
      <c r="B173" s="198"/>
      <c r="C173" s="199"/>
      <c r="D173" s="200" t="s">
        <v>72</v>
      </c>
      <c r="E173" s="212" t="s">
        <v>181</v>
      </c>
      <c r="F173" s="212" t="s">
        <v>182</v>
      </c>
      <c r="G173" s="199"/>
      <c r="H173" s="199"/>
      <c r="I173" s="202"/>
      <c r="J173" s="213">
        <f>BK173</f>
        <v>0</v>
      </c>
      <c r="K173" s="199"/>
      <c r="L173" s="204"/>
      <c r="M173" s="205"/>
      <c r="N173" s="206"/>
      <c r="O173" s="206"/>
      <c r="P173" s="207">
        <f>SUM(P174:P191)</f>
        <v>0</v>
      </c>
      <c r="Q173" s="206"/>
      <c r="R173" s="207">
        <f>SUM(R174:R191)</f>
        <v>0</v>
      </c>
      <c r="S173" s="206"/>
      <c r="T173" s="208">
        <f>SUM(T174:T191)</f>
        <v>18.523799999999998</v>
      </c>
      <c r="AR173" s="209" t="s">
        <v>78</v>
      </c>
      <c r="AT173" s="210" t="s">
        <v>72</v>
      </c>
      <c r="AU173" s="210" t="s">
        <v>78</v>
      </c>
      <c r="AY173" s="209" t="s">
        <v>116</v>
      </c>
      <c r="BK173" s="211">
        <f>SUM(BK174:BK191)</f>
        <v>0</v>
      </c>
    </row>
    <row r="174" s="1" customFormat="1" ht="21.6" customHeight="1">
      <c r="B174" s="36"/>
      <c r="C174" s="214" t="s">
        <v>181</v>
      </c>
      <c r="D174" s="214" t="s">
        <v>119</v>
      </c>
      <c r="E174" s="215" t="s">
        <v>183</v>
      </c>
      <c r="F174" s="216" t="s">
        <v>184</v>
      </c>
      <c r="G174" s="217" t="s">
        <v>185</v>
      </c>
      <c r="H174" s="218">
        <v>9.6630000000000003</v>
      </c>
      <c r="I174" s="219"/>
      <c r="J174" s="220">
        <f>ROUND(I174*H174,2)</f>
        <v>0</v>
      </c>
      <c r="K174" s="216" t="s">
        <v>123</v>
      </c>
      <c r="L174" s="41"/>
      <c r="M174" s="221" t="s">
        <v>1</v>
      </c>
      <c r="N174" s="222" t="s">
        <v>38</v>
      </c>
      <c r="O174" s="84"/>
      <c r="P174" s="223">
        <f>O174*H174</f>
        <v>0</v>
      </c>
      <c r="Q174" s="223">
        <v>0</v>
      </c>
      <c r="R174" s="223">
        <f>Q174*H174</f>
        <v>0</v>
      </c>
      <c r="S174" s="223">
        <v>1.8</v>
      </c>
      <c r="T174" s="224">
        <f>S174*H174</f>
        <v>17.3934</v>
      </c>
      <c r="AR174" s="225" t="s">
        <v>124</v>
      </c>
      <c r="AT174" s="225" t="s">
        <v>119</v>
      </c>
      <c r="AU174" s="225" t="s">
        <v>80</v>
      </c>
      <c r="AY174" s="15" t="s">
        <v>116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5" t="s">
        <v>78</v>
      </c>
      <c r="BK174" s="226">
        <f>ROUND(I174*H174,2)</f>
        <v>0</v>
      </c>
      <c r="BL174" s="15" t="s">
        <v>124</v>
      </c>
      <c r="BM174" s="225" t="s">
        <v>186</v>
      </c>
    </row>
    <row r="175" s="1" customFormat="1">
      <c r="B175" s="36"/>
      <c r="C175" s="37"/>
      <c r="D175" s="227" t="s">
        <v>126</v>
      </c>
      <c r="E175" s="37"/>
      <c r="F175" s="228" t="s">
        <v>187</v>
      </c>
      <c r="G175" s="37"/>
      <c r="H175" s="37"/>
      <c r="I175" s="131"/>
      <c r="J175" s="37"/>
      <c r="K175" s="37"/>
      <c r="L175" s="41"/>
      <c r="M175" s="229"/>
      <c r="N175" s="84"/>
      <c r="O175" s="84"/>
      <c r="P175" s="84"/>
      <c r="Q175" s="84"/>
      <c r="R175" s="84"/>
      <c r="S175" s="84"/>
      <c r="T175" s="85"/>
      <c r="AT175" s="15" t="s">
        <v>126</v>
      </c>
      <c r="AU175" s="15" t="s">
        <v>80</v>
      </c>
    </row>
    <row r="176" s="12" customFormat="1">
      <c r="B176" s="230"/>
      <c r="C176" s="231"/>
      <c r="D176" s="227" t="s">
        <v>128</v>
      </c>
      <c r="E176" s="232" t="s">
        <v>1</v>
      </c>
      <c r="F176" s="233" t="s">
        <v>188</v>
      </c>
      <c r="G176" s="231"/>
      <c r="H176" s="234">
        <v>0.95799999999999996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128</v>
      </c>
      <c r="AU176" s="240" t="s">
        <v>80</v>
      </c>
      <c r="AV176" s="12" t="s">
        <v>80</v>
      </c>
      <c r="AW176" s="12" t="s">
        <v>30</v>
      </c>
      <c r="AX176" s="12" t="s">
        <v>73</v>
      </c>
      <c r="AY176" s="240" t="s">
        <v>116</v>
      </c>
    </row>
    <row r="177" s="12" customFormat="1">
      <c r="B177" s="230"/>
      <c r="C177" s="231"/>
      <c r="D177" s="227" t="s">
        <v>128</v>
      </c>
      <c r="E177" s="232" t="s">
        <v>1</v>
      </c>
      <c r="F177" s="233" t="s">
        <v>189</v>
      </c>
      <c r="G177" s="231"/>
      <c r="H177" s="234">
        <v>4.7329999999999997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128</v>
      </c>
      <c r="AU177" s="240" t="s">
        <v>80</v>
      </c>
      <c r="AV177" s="12" t="s">
        <v>80</v>
      </c>
      <c r="AW177" s="12" t="s">
        <v>30</v>
      </c>
      <c r="AX177" s="12" t="s">
        <v>73</v>
      </c>
      <c r="AY177" s="240" t="s">
        <v>116</v>
      </c>
    </row>
    <row r="178" s="12" customFormat="1">
      <c r="B178" s="230"/>
      <c r="C178" s="231"/>
      <c r="D178" s="227" t="s">
        <v>128</v>
      </c>
      <c r="E178" s="232" t="s">
        <v>1</v>
      </c>
      <c r="F178" s="233" t="s">
        <v>190</v>
      </c>
      <c r="G178" s="231"/>
      <c r="H178" s="234">
        <v>1.4199999999999999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128</v>
      </c>
      <c r="AU178" s="240" t="s">
        <v>80</v>
      </c>
      <c r="AV178" s="12" t="s">
        <v>80</v>
      </c>
      <c r="AW178" s="12" t="s">
        <v>30</v>
      </c>
      <c r="AX178" s="12" t="s">
        <v>73</v>
      </c>
      <c r="AY178" s="240" t="s">
        <v>116</v>
      </c>
    </row>
    <row r="179" s="12" customFormat="1">
      <c r="B179" s="230"/>
      <c r="C179" s="231"/>
      <c r="D179" s="227" t="s">
        <v>128</v>
      </c>
      <c r="E179" s="232" t="s">
        <v>1</v>
      </c>
      <c r="F179" s="233" t="s">
        <v>191</v>
      </c>
      <c r="G179" s="231"/>
      <c r="H179" s="234">
        <v>0.54600000000000004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128</v>
      </c>
      <c r="AU179" s="240" t="s">
        <v>80</v>
      </c>
      <c r="AV179" s="12" t="s">
        <v>80</v>
      </c>
      <c r="AW179" s="12" t="s">
        <v>30</v>
      </c>
      <c r="AX179" s="12" t="s">
        <v>73</v>
      </c>
      <c r="AY179" s="240" t="s">
        <v>116</v>
      </c>
    </row>
    <row r="180" s="12" customFormat="1">
      <c r="B180" s="230"/>
      <c r="C180" s="231"/>
      <c r="D180" s="227" t="s">
        <v>128</v>
      </c>
      <c r="E180" s="232" t="s">
        <v>1</v>
      </c>
      <c r="F180" s="233" t="s">
        <v>192</v>
      </c>
      <c r="G180" s="231"/>
      <c r="H180" s="234">
        <v>3.0299999999999998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128</v>
      </c>
      <c r="AU180" s="240" t="s">
        <v>80</v>
      </c>
      <c r="AV180" s="12" t="s">
        <v>80</v>
      </c>
      <c r="AW180" s="12" t="s">
        <v>30</v>
      </c>
      <c r="AX180" s="12" t="s">
        <v>73</v>
      </c>
      <c r="AY180" s="240" t="s">
        <v>116</v>
      </c>
    </row>
    <row r="181" s="12" customFormat="1">
      <c r="B181" s="230"/>
      <c r="C181" s="231"/>
      <c r="D181" s="227" t="s">
        <v>128</v>
      </c>
      <c r="E181" s="232" t="s">
        <v>1</v>
      </c>
      <c r="F181" s="233" t="s">
        <v>193</v>
      </c>
      <c r="G181" s="231"/>
      <c r="H181" s="234">
        <v>-1.024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128</v>
      </c>
      <c r="AU181" s="240" t="s">
        <v>80</v>
      </c>
      <c r="AV181" s="12" t="s">
        <v>80</v>
      </c>
      <c r="AW181" s="12" t="s">
        <v>30</v>
      </c>
      <c r="AX181" s="12" t="s">
        <v>73</v>
      </c>
      <c r="AY181" s="240" t="s">
        <v>116</v>
      </c>
    </row>
    <row r="182" s="13" customFormat="1">
      <c r="B182" s="241"/>
      <c r="C182" s="242"/>
      <c r="D182" s="227" t="s">
        <v>128</v>
      </c>
      <c r="E182" s="243" t="s">
        <v>1</v>
      </c>
      <c r="F182" s="244" t="s">
        <v>139</v>
      </c>
      <c r="G182" s="242"/>
      <c r="H182" s="245">
        <v>9.6630000000000003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AT182" s="251" t="s">
        <v>128</v>
      </c>
      <c r="AU182" s="251" t="s">
        <v>80</v>
      </c>
      <c r="AV182" s="13" t="s">
        <v>124</v>
      </c>
      <c r="AW182" s="13" t="s">
        <v>30</v>
      </c>
      <c r="AX182" s="13" t="s">
        <v>78</v>
      </c>
      <c r="AY182" s="251" t="s">
        <v>116</v>
      </c>
    </row>
    <row r="183" s="1" customFormat="1" ht="21.6" customHeight="1">
      <c r="B183" s="36"/>
      <c r="C183" s="214" t="s">
        <v>194</v>
      </c>
      <c r="D183" s="214" t="s">
        <v>119</v>
      </c>
      <c r="E183" s="215" t="s">
        <v>195</v>
      </c>
      <c r="F183" s="216" t="s">
        <v>196</v>
      </c>
      <c r="G183" s="217" t="s">
        <v>122</v>
      </c>
      <c r="H183" s="218">
        <v>5.4000000000000004</v>
      </c>
      <c r="I183" s="219"/>
      <c r="J183" s="220">
        <f>ROUND(I183*H183,2)</f>
        <v>0</v>
      </c>
      <c r="K183" s="216" t="s">
        <v>123</v>
      </c>
      <c r="L183" s="41"/>
      <c r="M183" s="221" t="s">
        <v>1</v>
      </c>
      <c r="N183" s="222" t="s">
        <v>38</v>
      </c>
      <c r="O183" s="84"/>
      <c r="P183" s="223">
        <f>O183*H183</f>
        <v>0</v>
      </c>
      <c r="Q183" s="223">
        <v>0</v>
      </c>
      <c r="R183" s="223">
        <f>Q183*H183</f>
        <v>0</v>
      </c>
      <c r="S183" s="223">
        <v>0.075999999999999998</v>
      </c>
      <c r="T183" s="224">
        <f>S183*H183</f>
        <v>0.41040000000000004</v>
      </c>
      <c r="AR183" s="225" t="s">
        <v>124</v>
      </c>
      <c r="AT183" s="225" t="s">
        <v>119</v>
      </c>
      <c r="AU183" s="225" t="s">
        <v>80</v>
      </c>
      <c r="AY183" s="15" t="s">
        <v>116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5" t="s">
        <v>78</v>
      </c>
      <c r="BK183" s="226">
        <f>ROUND(I183*H183,2)</f>
        <v>0</v>
      </c>
      <c r="BL183" s="15" t="s">
        <v>124</v>
      </c>
      <c r="BM183" s="225" t="s">
        <v>197</v>
      </c>
    </row>
    <row r="184" s="1" customFormat="1">
      <c r="B184" s="36"/>
      <c r="C184" s="37"/>
      <c r="D184" s="227" t="s">
        <v>126</v>
      </c>
      <c r="E184" s="37"/>
      <c r="F184" s="228" t="s">
        <v>198</v>
      </c>
      <c r="G184" s="37"/>
      <c r="H184" s="37"/>
      <c r="I184" s="131"/>
      <c r="J184" s="37"/>
      <c r="K184" s="37"/>
      <c r="L184" s="41"/>
      <c r="M184" s="229"/>
      <c r="N184" s="84"/>
      <c r="O184" s="84"/>
      <c r="P184" s="84"/>
      <c r="Q184" s="84"/>
      <c r="R184" s="84"/>
      <c r="S184" s="84"/>
      <c r="T184" s="85"/>
      <c r="AT184" s="15" t="s">
        <v>126</v>
      </c>
      <c r="AU184" s="15" t="s">
        <v>80</v>
      </c>
    </row>
    <row r="185" s="12" customFormat="1">
      <c r="B185" s="230"/>
      <c r="C185" s="231"/>
      <c r="D185" s="227" t="s">
        <v>128</v>
      </c>
      <c r="E185" s="232" t="s">
        <v>1</v>
      </c>
      <c r="F185" s="233" t="s">
        <v>199</v>
      </c>
      <c r="G185" s="231"/>
      <c r="H185" s="234">
        <v>5.4000000000000004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128</v>
      </c>
      <c r="AU185" s="240" t="s">
        <v>80</v>
      </c>
      <c r="AV185" s="12" t="s">
        <v>80</v>
      </c>
      <c r="AW185" s="12" t="s">
        <v>30</v>
      </c>
      <c r="AX185" s="12" t="s">
        <v>78</v>
      </c>
      <c r="AY185" s="240" t="s">
        <v>116</v>
      </c>
    </row>
    <row r="186" s="1" customFormat="1" ht="21.6" customHeight="1">
      <c r="B186" s="36"/>
      <c r="C186" s="214" t="s">
        <v>200</v>
      </c>
      <c r="D186" s="214" t="s">
        <v>119</v>
      </c>
      <c r="E186" s="215" t="s">
        <v>201</v>
      </c>
      <c r="F186" s="216" t="s">
        <v>202</v>
      </c>
      <c r="G186" s="217" t="s">
        <v>122</v>
      </c>
      <c r="H186" s="218">
        <v>2</v>
      </c>
      <c r="I186" s="219"/>
      <c r="J186" s="220">
        <f>ROUND(I186*H186,2)</f>
        <v>0</v>
      </c>
      <c r="K186" s="216" t="s">
        <v>123</v>
      </c>
      <c r="L186" s="41"/>
      <c r="M186" s="221" t="s">
        <v>1</v>
      </c>
      <c r="N186" s="222" t="s">
        <v>38</v>
      </c>
      <c r="O186" s="84"/>
      <c r="P186" s="223">
        <f>O186*H186</f>
        <v>0</v>
      </c>
      <c r="Q186" s="223">
        <v>0</v>
      </c>
      <c r="R186" s="223">
        <f>Q186*H186</f>
        <v>0</v>
      </c>
      <c r="S186" s="223">
        <v>0.27000000000000002</v>
      </c>
      <c r="T186" s="224">
        <f>S186*H186</f>
        <v>0.54000000000000004</v>
      </c>
      <c r="AR186" s="225" t="s">
        <v>124</v>
      </c>
      <c r="AT186" s="225" t="s">
        <v>119</v>
      </c>
      <c r="AU186" s="225" t="s">
        <v>80</v>
      </c>
      <c r="AY186" s="15" t="s">
        <v>116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5" t="s">
        <v>78</v>
      </c>
      <c r="BK186" s="226">
        <f>ROUND(I186*H186,2)</f>
        <v>0</v>
      </c>
      <c r="BL186" s="15" t="s">
        <v>124</v>
      </c>
      <c r="BM186" s="225" t="s">
        <v>203</v>
      </c>
    </row>
    <row r="187" s="1" customFormat="1">
      <c r="B187" s="36"/>
      <c r="C187" s="37"/>
      <c r="D187" s="227" t="s">
        <v>126</v>
      </c>
      <c r="E187" s="37"/>
      <c r="F187" s="228" t="s">
        <v>204</v>
      </c>
      <c r="G187" s="37"/>
      <c r="H187" s="37"/>
      <c r="I187" s="131"/>
      <c r="J187" s="37"/>
      <c r="K187" s="37"/>
      <c r="L187" s="41"/>
      <c r="M187" s="229"/>
      <c r="N187" s="84"/>
      <c r="O187" s="84"/>
      <c r="P187" s="84"/>
      <c r="Q187" s="84"/>
      <c r="R187" s="84"/>
      <c r="S187" s="84"/>
      <c r="T187" s="85"/>
      <c r="AT187" s="15" t="s">
        <v>126</v>
      </c>
      <c r="AU187" s="15" t="s">
        <v>80</v>
      </c>
    </row>
    <row r="188" s="12" customFormat="1">
      <c r="B188" s="230"/>
      <c r="C188" s="231"/>
      <c r="D188" s="227" t="s">
        <v>128</v>
      </c>
      <c r="E188" s="232" t="s">
        <v>1</v>
      </c>
      <c r="F188" s="233" t="s">
        <v>205</v>
      </c>
      <c r="G188" s="231"/>
      <c r="H188" s="234">
        <v>2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128</v>
      </c>
      <c r="AU188" s="240" t="s">
        <v>80</v>
      </c>
      <c r="AV188" s="12" t="s">
        <v>80</v>
      </c>
      <c r="AW188" s="12" t="s">
        <v>30</v>
      </c>
      <c r="AX188" s="12" t="s">
        <v>78</v>
      </c>
      <c r="AY188" s="240" t="s">
        <v>116</v>
      </c>
    </row>
    <row r="189" s="1" customFormat="1" ht="32.4" customHeight="1">
      <c r="B189" s="36"/>
      <c r="C189" s="214" t="s">
        <v>206</v>
      </c>
      <c r="D189" s="214" t="s">
        <v>119</v>
      </c>
      <c r="E189" s="215" t="s">
        <v>207</v>
      </c>
      <c r="F189" s="216" t="s">
        <v>208</v>
      </c>
      <c r="G189" s="217" t="s">
        <v>209</v>
      </c>
      <c r="H189" s="218">
        <v>30</v>
      </c>
      <c r="I189" s="219"/>
      <c r="J189" s="220">
        <f>ROUND(I189*H189,2)</f>
        <v>0</v>
      </c>
      <c r="K189" s="216" t="s">
        <v>123</v>
      </c>
      <c r="L189" s="41"/>
      <c r="M189" s="221" t="s">
        <v>1</v>
      </c>
      <c r="N189" s="222" t="s">
        <v>38</v>
      </c>
      <c r="O189" s="84"/>
      <c r="P189" s="223">
        <f>O189*H189</f>
        <v>0</v>
      </c>
      <c r="Q189" s="223">
        <v>0</v>
      </c>
      <c r="R189" s="223">
        <f>Q189*H189</f>
        <v>0</v>
      </c>
      <c r="S189" s="223">
        <v>0.0060000000000000001</v>
      </c>
      <c r="T189" s="224">
        <f>S189*H189</f>
        <v>0.17999999999999999</v>
      </c>
      <c r="AR189" s="225" t="s">
        <v>124</v>
      </c>
      <c r="AT189" s="225" t="s">
        <v>119</v>
      </c>
      <c r="AU189" s="225" t="s">
        <v>80</v>
      </c>
      <c r="AY189" s="15" t="s">
        <v>116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5" t="s">
        <v>78</v>
      </c>
      <c r="BK189" s="226">
        <f>ROUND(I189*H189,2)</f>
        <v>0</v>
      </c>
      <c r="BL189" s="15" t="s">
        <v>124</v>
      </c>
      <c r="BM189" s="225" t="s">
        <v>210</v>
      </c>
    </row>
    <row r="190" s="1" customFormat="1">
      <c r="B190" s="36"/>
      <c r="C190" s="37"/>
      <c r="D190" s="227" t="s">
        <v>126</v>
      </c>
      <c r="E190" s="37"/>
      <c r="F190" s="228" t="s">
        <v>211</v>
      </c>
      <c r="G190" s="37"/>
      <c r="H190" s="37"/>
      <c r="I190" s="131"/>
      <c r="J190" s="37"/>
      <c r="K190" s="37"/>
      <c r="L190" s="41"/>
      <c r="M190" s="229"/>
      <c r="N190" s="84"/>
      <c r="O190" s="84"/>
      <c r="P190" s="84"/>
      <c r="Q190" s="84"/>
      <c r="R190" s="84"/>
      <c r="S190" s="84"/>
      <c r="T190" s="85"/>
      <c r="AT190" s="15" t="s">
        <v>126</v>
      </c>
      <c r="AU190" s="15" t="s">
        <v>80</v>
      </c>
    </row>
    <row r="191" s="12" customFormat="1">
      <c r="B191" s="230"/>
      <c r="C191" s="231"/>
      <c r="D191" s="227" t="s">
        <v>128</v>
      </c>
      <c r="E191" s="232" t="s">
        <v>1</v>
      </c>
      <c r="F191" s="233" t="s">
        <v>212</v>
      </c>
      <c r="G191" s="231"/>
      <c r="H191" s="234">
        <v>30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128</v>
      </c>
      <c r="AU191" s="240" t="s">
        <v>80</v>
      </c>
      <c r="AV191" s="12" t="s">
        <v>80</v>
      </c>
      <c r="AW191" s="12" t="s">
        <v>30</v>
      </c>
      <c r="AX191" s="12" t="s">
        <v>78</v>
      </c>
      <c r="AY191" s="240" t="s">
        <v>116</v>
      </c>
    </row>
    <row r="192" s="11" customFormat="1" ht="22.8" customHeight="1">
      <c r="B192" s="198"/>
      <c r="C192" s="199"/>
      <c r="D192" s="200" t="s">
        <v>72</v>
      </c>
      <c r="E192" s="212" t="s">
        <v>213</v>
      </c>
      <c r="F192" s="212" t="s">
        <v>214</v>
      </c>
      <c r="G192" s="199"/>
      <c r="H192" s="199"/>
      <c r="I192" s="202"/>
      <c r="J192" s="213">
        <f>BK192</f>
        <v>0</v>
      </c>
      <c r="K192" s="199"/>
      <c r="L192" s="204"/>
      <c r="M192" s="205"/>
      <c r="N192" s="206"/>
      <c r="O192" s="206"/>
      <c r="P192" s="207">
        <f>SUM(P193:P201)</f>
        <v>0</v>
      </c>
      <c r="Q192" s="206"/>
      <c r="R192" s="207">
        <f>SUM(R193:R201)</f>
        <v>0</v>
      </c>
      <c r="S192" s="206"/>
      <c r="T192" s="208">
        <f>SUM(T193:T201)</f>
        <v>0</v>
      </c>
      <c r="AR192" s="209" t="s">
        <v>78</v>
      </c>
      <c r="AT192" s="210" t="s">
        <v>72</v>
      </c>
      <c r="AU192" s="210" t="s">
        <v>78</v>
      </c>
      <c r="AY192" s="209" t="s">
        <v>116</v>
      </c>
      <c r="BK192" s="211">
        <f>SUM(BK193:BK201)</f>
        <v>0</v>
      </c>
    </row>
    <row r="193" s="1" customFormat="1" ht="21.6" customHeight="1">
      <c r="B193" s="36"/>
      <c r="C193" s="214" t="s">
        <v>215</v>
      </c>
      <c r="D193" s="214" t="s">
        <v>119</v>
      </c>
      <c r="E193" s="215" t="s">
        <v>216</v>
      </c>
      <c r="F193" s="216" t="s">
        <v>217</v>
      </c>
      <c r="G193" s="217" t="s">
        <v>218</v>
      </c>
      <c r="H193" s="218">
        <v>18.667000000000002</v>
      </c>
      <c r="I193" s="219"/>
      <c r="J193" s="220">
        <f>ROUND(I193*H193,2)</f>
        <v>0</v>
      </c>
      <c r="K193" s="216" t="s">
        <v>123</v>
      </c>
      <c r="L193" s="41"/>
      <c r="M193" s="221" t="s">
        <v>1</v>
      </c>
      <c r="N193" s="222" t="s">
        <v>38</v>
      </c>
      <c r="O193" s="84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AR193" s="225" t="s">
        <v>124</v>
      </c>
      <c r="AT193" s="225" t="s">
        <v>119</v>
      </c>
      <c r="AU193" s="225" t="s">
        <v>80</v>
      </c>
      <c r="AY193" s="15" t="s">
        <v>116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5" t="s">
        <v>78</v>
      </c>
      <c r="BK193" s="226">
        <f>ROUND(I193*H193,2)</f>
        <v>0</v>
      </c>
      <c r="BL193" s="15" t="s">
        <v>124</v>
      </c>
      <c r="BM193" s="225" t="s">
        <v>219</v>
      </c>
    </row>
    <row r="194" s="1" customFormat="1">
      <c r="B194" s="36"/>
      <c r="C194" s="37"/>
      <c r="D194" s="227" t="s">
        <v>126</v>
      </c>
      <c r="E194" s="37"/>
      <c r="F194" s="228" t="s">
        <v>220</v>
      </c>
      <c r="G194" s="37"/>
      <c r="H194" s="37"/>
      <c r="I194" s="131"/>
      <c r="J194" s="37"/>
      <c r="K194" s="37"/>
      <c r="L194" s="41"/>
      <c r="M194" s="229"/>
      <c r="N194" s="84"/>
      <c r="O194" s="84"/>
      <c r="P194" s="84"/>
      <c r="Q194" s="84"/>
      <c r="R194" s="84"/>
      <c r="S194" s="84"/>
      <c r="T194" s="85"/>
      <c r="AT194" s="15" t="s">
        <v>126</v>
      </c>
      <c r="AU194" s="15" t="s">
        <v>80</v>
      </c>
    </row>
    <row r="195" s="1" customFormat="1" ht="21.6" customHeight="1">
      <c r="B195" s="36"/>
      <c r="C195" s="214" t="s">
        <v>221</v>
      </c>
      <c r="D195" s="214" t="s">
        <v>119</v>
      </c>
      <c r="E195" s="215" t="s">
        <v>222</v>
      </c>
      <c r="F195" s="216" t="s">
        <v>223</v>
      </c>
      <c r="G195" s="217" t="s">
        <v>218</v>
      </c>
      <c r="H195" s="218">
        <v>18.667000000000002</v>
      </c>
      <c r="I195" s="219"/>
      <c r="J195" s="220">
        <f>ROUND(I195*H195,2)</f>
        <v>0</v>
      </c>
      <c r="K195" s="216" t="s">
        <v>123</v>
      </c>
      <c r="L195" s="41"/>
      <c r="M195" s="221" t="s">
        <v>1</v>
      </c>
      <c r="N195" s="222" t="s">
        <v>38</v>
      </c>
      <c r="O195" s="84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AR195" s="225" t="s">
        <v>124</v>
      </c>
      <c r="AT195" s="225" t="s">
        <v>119</v>
      </c>
      <c r="AU195" s="225" t="s">
        <v>80</v>
      </c>
      <c r="AY195" s="15" t="s">
        <v>116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5" t="s">
        <v>78</v>
      </c>
      <c r="BK195" s="226">
        <f>ROUND(I195*H195,2)</f>
        <v>0</v>
      </c>
      <c r="BL195" s="15" t="s">
        <v>124</v>
      </c>
      <c r="BM195" s="225" t="s">
        <v>224</v>
      </c>
    </row>
    <row r="196" s="1" customFormat="1">
      <c r="B196" s="36"/>
      <c r="C196" s="37"/>
      <c r="D196" s="227" t="s">
        <v>126</v>
      </c>
      <c r="E196" s="37"/>
      <c r="F196" s="228" t="s">
        <v>225</v>
      </c>
      <c r="G196" s="37"/>
      <c r="H196" s="37"/>
      <c r="I196" s="131"/>
      <c r="J196" s="37"/>
      <c r="K196" s="37"/>
      <c r="L196" s="41"/>
      <c r="M196" s="229"/>
      <c r="N196" s="84"/>
      <c r="O196" s="84"/>
      <c r="P196" s="84"/>
      <c r="Q196" s="84"/>
      <c r="R196" s="84"/>
      <c r="S196" s="84"/>
      <c r="T196" s="85"/>
      <c r="AT196" s="15" t="s">
        <v>126</v>
      </c>
      <c r="AU196" s="15" t="s">
        <v>80</v>
      </c>
    </row>
    <row r="197" s="1" customFormat="1" ht="21.6" customHeight="1">
      <c r="B197" s="36"/>
      <c r="C197" s="214" t="s">
        <v>8</v>
      </c>
      <c r="D197" s="214" t="s">
        <v>119</v>
      </c>
      <c r="E197" s="215" t="s">
        <v>226</v>
      </c>
      <c r="F197" s="216" t="s">
        <v>227</v>
      </c>
      <c r="G197" s="217" t="s">
        <v>218</v>
      </c>
      <c r="H197" s="218">
        <v>541.34299999999996</v>
      </c>
      <c r="I197" s="219"/>
      <c r="J197" s="220">
        <f>ROUND(I197*H197,2)</f>
        <v>0</v>
      </c>
      <c r="K197" s="216" t="s">
        <v>123</v>
      </c>
      <c r="L197" s="41"/>
      <c r="M197" s="221" t="s">
        <v>1</v>
      </c>
      <c r="N197" s="222" t="s">
        <v>38</v>
      </c>
      <c r="O197" s="84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AR197" s="225" t="s">
        <v>124</v>
      </c>
      <c r="AT197" s="225" t="s">
        <v>119</v>
      </c>
      <c r="AU197" s="225" t="s">
        <v>80</v>
      </c>
      <c r="AY197" s="15" t="s">
        <v>116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5" t="s">
        <v>78</v>
      </c>
      <c r="BK197" s="226">
        <f>ROUND(I197*H197,2)</f>
        <v>0</v>
      </c>
      <c r="BL197" s="15" t="s">
        <v>124</v>
      </c>
      <c r="BM197" s="225" t="s">
        <v>228</v>
      </c>
    </row>
    <row r="198" s="1" customFormat="1">
      <c r="B198" s="36"/>
      <c r="C198" s="37"/>
      <c r="D198" s="227" t="s">
        <v>126</v>
      </c>
      <c r="E198" s="37"/>
      <c r="F198" s="228" t="s">
        <v>229</v>
      </c>
      <c r="G198" s="37"/>
      <c r="H198" s="37"/>
      <c r="I198" s="131"/>
      <c r="J198" s="37"/>
      <c r="K198" s="37"/>
      <c r="L198" s="41"/>
      <c r="M198" s="229"/>
      <c r="N198" s="84"/>
      <c r="O198" s="84"/>
      <c r="P198" s="84"/>
      <c r="Q198" s="84"/>
      <c r="R198" s="84"/>
      <c r="S198" s="84"/>
      <c r="T198" s="85"/>
      <c r="AT198" s="15" t="s">
        <v>126</v>
      </c>
      <c r="AU198" s="15" t="s">
        <v>80</v>
      </c>
    </row>
    <row r="199" s="12" customFormat="1">
      <c r="B199" s="230"/>
      <c r="C199" s="231"/>
      <c r="D199" s="227" t="s">
        <v>128</v>
      </c>
      <c r="E199" s="231"/>
      <c r="F199" s="233" t="s">
        <v>230</v>
      </c>
      <c r="G199" s="231"/>
      <c r="H199" s="234">
        <v>541.34299999999996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128</v>
      </c>
      <c r="AU199" s="240" t="s">
        <v>80</v>
      </c>
      <c r="AV199" s="12" t="s">
        <v>80</v>
      </c>
      <c r="AW199" s="12" t="s">
        <v>4</v>
      </c>
      <c r="AX199" s="12" t="s">
        <v>78</v>
      </c>
      <c r="AY199" s="240" t="s">
        <v>116</v>
      </c>
    </row>
    <row r="200" s="1" customFormat="1" ht="32.4" customHeight="1">
      <c r="B200" s="36"/>
      <c r="C200" s="214" t="s">
        <v>231</v>
      </c>
      <c r="D200" s="214" t="s">
        <v>119</v>
      </c>
      <c r="E200" s="215" t="s">
        <v>232</v>
      </c>
      <c r="F200" s="216" t="s">
        <v>233</v>
      </c>
      <c r="G200" s="217" t="s">
        <v>218</v>
      </c>
      <c r="H200" s="218">
        <v>18.382000000000001</v>
      </c>
      <c r="I200" s="219"/>
      <c r="J200" s="220">
        <f>ROUND(I200*H200,2)</f>
        <v>0</v>
      </c>
      <c r="K200" s="216" t="s">
        <v>123</v>
      </c>
      <c r="L200" s="41"/>
      <c r="M200" s="221" t="s">
        <v>1</v>
      </c>
      <c r="N200" s="222" t="s">
        <v>38</v>
      </c>
      <c r="O200" s="84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AR200" s="225" t="s">
        <v>124</v>
      </c>
      <c r="AT200" s="225" t="s">
        <v>119</v>
      </c>
      <c r="AU200" s="225" t="s">
        <v>80</v>
      </c>
      <c r="AY200" s="15" t="s">
        <v>116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5" t="s">
        <v>78</v>
      </c>
      <c r="BK200" s="226">
        <f>ROUND(I200*H200,2)</f>
        <v>0</v>
      </c>
      <c r="BL200" s="15" t="s">
        <v>124</v>
      </c>
      <c r="BM200" s="225" t="s">
        <v>234</v>
      </c>
    </row>
    <row r="201" s="1" customFormat="1">
      <c r="B201" s="36"/>
      <c r="C201" s="37"/>
      <c r="D201" s="227" t="s">
        <v>126</v>
      </c>
      <c r="E201" s="37"/>
      <c r="F201" s="228" t="s">
        <v>235</v>
      </c>
      <c r="G201" s="37"/>
      <c r="H201" s="37"/>
      <c r="I201" s="131"/>
      <c r="J201" s="37"/>
      <c r="K201" s="37"/>
      <c r="L201" s="41"/>
      <c r="M201" s="229"/>
      <c r="N201" s="84"/>
      <c r="O201" s="84"/>
      <c r="P201" s="84"/>
      <c r="Q201" s="84"/>
      <c r="R201" s="84"/>
      <c r="S201" s="84"/>
      <c r="T201" s="85"/>
      <c r="AT201" s="15" t="s">
        <v>126</v>
      </c>
      <c r="AU201" s="15" t="s">
        <v>80</v>
      </c>
    </row>
    <row r="202" s="11" customFormat="1" ht="22.8" customHeight="1">
      <c r="B202" s="198"/>
      <c r="C202" s="199"/>
      <c r="D202" s="200" t="s">
        <v>72</v>
      </c>
      <c r="E202" s="212" t="s">
        <v>236</v>
      </c>
      <c r="F202" s="212" t="s">
        <v>237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SUM(P203:P204)</f>
        <v>0</v>
      </c>
      <c r="Q202" s="206"/>
      <c r="R202" s="207">
        <f>SUM(R203:R204)</f>
        <v>0</v>
      </c>
      <c r="S202" s="206"/>
      <c r="T202" s="208">
        <f>SUM(T203:T204)</f>
        <v>0</v>
      </c>
      <c r="AR202" s="209" t="s">
        <v>78</v>
      </c>
      <c r="AT202" s="210" t="s">
        <v>72</v>
      </c>
      <c r="AU202" s="210" t="s">
        <v>78</v>
      </c>
      <c r="AY202" s="209" t="s">
        <v>116</v>
      </c>
      <c r="BK202" s="211">
        <f>SUM(BK203:BK204)</f>
        <v>0</v>
      </c>
    </row>
    <row r="203" s="1" customFormat="1" ht="14.4" customHeight="1">
      <c r="B203" s="36"/>
      <c r="C203" s="214" t="s">
        <v>238</v>
      </c>
      <c r="D203" s="214" t="s">
        <v>119</v>
      </c>
      <c r="E203" s="215" t="s">
        <v>239</v>
      </c>
      <c r="F203" s="216" t="s">
        <v>240</v>
      </c>
      <c r="G203" s="217" t="s">
        <v>218</v>
      </c>
      <c r="H203" s="218">
        <v>9.5779999999999994</v>
      </c>
      <c r="I203" s="219"/>
      <c r="J203" s="220">
        <f>ROUND(I203*H203,2)</f>
        <v>0</v>
      </c>
      <c r="K203" s="216" t="s">
        <v>123</v>
      </c>
      <c r="L203" s="41"/>
      <c r="M203" s="221" t="s">
        <v>1</v>
      </c>
      <c r="N203" s="222" t="s">
        <v>38</v>
      </c>
      <c r="O203" s="84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AR203" s="225" t="s">
        <v>124</v>
      </c>
      <c r="AT203" s="225" t="s">
        <v>119</v>
      </c>
      <c r="AU203" s="225" t="s">
        <v>80</v>
      </c>
      <c r="AY203" s="15" t="s">
        <v>116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5" t="s">
        <v>78</v>
      </c>
      <c r="BK203" s="226">
        <f>ROUND(I203*H203,2)</f>
        <v>0</v>
      </c>
      <c r="BL203" s="15" t="s">
        <v>124</v>
      </c>
      <c r="BM203" s="225" t="s">
        <v>241</v>
      </c>
    </row>
    <row r="204" s="1" customFormat="1">
      <c r="B204" s="36"/>
      <c r="C204" s="37"/>
      <c r="D204" s="227" t="s">
        <v>126</v>
      </c>
      <c r="E204" s="37"/>
      <c r="F204" s="228" t="s">
        <v>242</v>
      </c>
      <c r="G204" s="37"/>
      <c r="H204" s="37"/>
      <c r="I204" s="131"/>
      <c r="J204" s="37"/>
      <c r="K204" s="37"/>
      <c r="L204" s="41"/>
      <c r="M204" s="229"/>
      <c r="N204" s="84"/>
      <c r="O204" s="84"/>
      <c r="P204" s="84"/>
      <c r="Q204" s="84"/>
      <c r="R204" s="84"/>
      <c r="S204" s="84"/>
      <c r="T204" s="85"/>
      <c r="AT204" s="15" t="s">
        <v>126</v>
      </c>
      <c r="AU204" s="15" t="s">
        <v>80</v>
      </c>
    </row>
    <row r="205" s="11" customFormat="1" ht="25.92" customHeight="1">
      <c r="B205" s="198"/>
      <c r="C205" s="199"/>
      <c r="D205" s="200" t="s">
        <v>72</v>
      </c>
      <c r="E205" s="201" t="s">
        <v>243</v>
      </c>
      <c r="F205" s="201" t="s">
        <v>244</v>
      </c>
      <c r="G205" s="199"/>
      <c r="H205" s="199"/>
      <c r="I205" s="202"/>
      <c r="J205" s="203">
        <f>BK205</f>
        <v>0</v>
      </c>
      <c r="K205" s="199"/>
      <c r="L205" s="204"/>
      <c r="M205" s="205"/>
      <c r="N205" s="206"/>
      <c r="O205" s="206"/>
      <c r="P205" s="207">
        <f>P206+P215+P233+P264+P277+P280+P288</f>
        <v>0</v>
      </c>
      <c r="Q205" s="206"/>
      <c r="R205" s="207">
        <f>R206+R215+R233+R264+R277+R280+R288</f>
        <v>2.2891173300000003</v>
      </c>
      <c r="S205" s="206"/>
      <c r="T205" s="208">
        <f>T206+T215+T233+T264+T277+T280+T288</f>
        <v>0.14310889999999998</v>
      </c>
      <c r="AR205" s="209" t="s">
        <v>80</v>
      </c>
      <c r="AT205" s="210" t="s">
        <v>72</v>
      </c>
      <c r="AU205" s="210" t="s">
        <v>73</v>
      </c>
      <c r="AY205" s="209" t="s">
        <v>116</v>
      </c>
      <c r="BK205" s="211">
        <f>BK206+BK215+BK233+BK264+BK277+BK280+BK288</f>
        <v>0</v>
      </c>
    </row>
    <row r="206" s="11" customFormat="1" ht="22.8" customHeight="1">
      <c r="B206" s="198"/>
      <c r="C206" s="199"/>
      <c r="D206" s="200" t="s">
        <v>72</v>
      </c>
      <c r="E206" s="212" t="s">
        <v>245</v>
      </c>
      <c r="F206" s="212" t="s">
        <v>246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SUM(P207:P214)</f>
        <v>0</v>
      </c>
      <c r="Q206" s="206"/>
      <c r="R206" s="207">
        <f>SUM(R207:R214)</f>
        <v>0.058299000000000004</v>
      </c>
      <c r="S206" s="206"/>
      <c r="T206" s="208">
        <f>SUM(T207:T214)</f>
        <v>0</v>
      </c>
      <c r="AR206" s="209" t="s">
        <v>80</v>
      </c>
      <c r="AT206" s="210" t="s">
        <v>72</v>
      </c>
      <c r="AU206" s="210" t="s">
        <v>78</v>
      </c>
      <c r="AY206" s="209" t="s">
        <v>116</v>
      </c>
      <c r="BK206" s="211">
        <f>SUM(BK207:BK214)</f>
        <v>0</v>
      </c>
    </row>
    <row r="207" s="1" customFormat="1" ht="32.4" customHeight="1">
      <c r="B207" s="36"/>
      <c r="C207" s="214" t="s">
        <v>247</v>
      </c>
      <c r="D207" s="214" t="s">
        <v>119</v>
      </c>
      <c r="E207" s="215" t="s">
        <v>248</v>
      </c>
      <c r="F207" s="216" t="s">
        <v>249</v>
      </c>
      <c r="G207" s="217" t="s">
        <v>122</v>
      </c>
      <c r="H207" s="218">
        <v>18.507999999999999</v>
      </c>
      <c r="I207" s="219"/>
      <c r="J207" s="220">
        <f>ROUND(I207*H207,2)</f>
        <v>0</v>
      </c>
      <c r="K207" s="216" t="s">
        <v>123</v>
      </c>
      <c r="L207" s="41"/>
      <c r="M207" s="221" t="s">
        <v>1</v>
      </c>
      <c r="N207" s="222" t="s">
        <v>38</v>
      </c>
      <c r="O207" s="84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AR207" s="225" t="s">
        <v>231</v>
      </c>
      <c r="AT207" s="225" t="s">
        <v>119</v>
      </c>
      <c r="AU207" s="225" t="s">
        <v>80</v>
      </c>
      <c r="AY207" s="15" t="s">
        <v>116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5" t="s">
        <v>78</v>
      </c>
      <c r="BK207" s="226">
        <f>ROUND(I207*H207,2)</f>
        <v>0</v>
      </c>
      <c r="BL207" s="15" t="s">
        <v>231</v>
      </c>
      <c r="BM207" s="225" t="s">
        <v>250</v>
      </c>
    </row>
    <row r="208" s="1" customFormat="1">
      <c r="B208" s="36"/>
      <c r="C208" s="37"/>
      <c r="D208" s="227" t="s">
        <v>126</v>
      </c>
      <c r="E208" s="37"/>
      <c r="F208" s="228" t="s">
        <v>251</v>
      </c>
      <c r="G208" s="37"/>
      <c r="H208" s="37"/>
      <c r="I208" s="131"/>
      <c r="J208" s="37"/>
      <c r="K208" s="37"/>
      <c r="L208" s="41"/>
      <c r="M208" s="229"/>
      <c r="N208" s="84"/>
      <c r="O208" s="84"/>
      <c r="P208" s="84"/>
      <c r="Q208" s="84"/>
      <c r="R208" s="84"/>
      <c r="S208" s="84"/>
      <c r="T208" s="85"/>
      <c r="AT208" s="15" t="s">
        <v>126</v>
      </c>
      <c r="AU208" s="15" t="s">
        <v>80</v>
      </c>
    </row>
    <row r="209" s="12" customFormat="1">
      <c r="B209" s="230"/>
      <c r="C209" s="231"/>
      <c r="D209" s="227" t="s">
        <v>128</v>
      </c>
      <c r="E209" s="232" t="s">
        <v>1</v>
      </c>
      <c r="F209" s="233" t="s">
        <v>252</v>
      </c>
      <c r="G209" s="231"/>
      <c r="H209" s="234">
        <v>18.507999999999999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AT209" s="240" t="s">
        <v>128</v>
      </c>
      <c r="AU209" s="240" t="s">
        <v>80</v>
      </c>
      <c r="AV209" s="12" t="s">
        <v>80</v>
      </c>
      <c r="AW209" s="12" t="s">
        <v>30</v>
      </c>
      <c r="AX209" s="12" t="s">
        <v>78</v>
      </c>
      <c r="AY209" s="240" t="s">
        <v>116</v>
      </c>
    </row>
    <row r="210" s="1" customFormat="1" ht="21.6" customHeight="1">
      <c r="B210" s="36"/>
      <c r="C210" s="252" t="s">
        <v>253</v>
      </c>
      <c r="D210" s="252" t="s">
        <v>177</v>
      </c>
      <c r="E210" s="253" t="s">
        <v>254</v>
      </c>
      <c r="F210" s="254" t="s">
        <v>255</v>
      </c>
      <c r="G210" s="255" t="s">
        <v>122</v>
      </c>
      <c r="H210" s="256">
        <v>19.433</v>
      </c>
      <c r="I210" s="257"/>
      <c r="J210" s="258">
        <f>ROUND(I210*H210,2)</f>
        <v>0</v>
      </c>
      <c r="K210" s="254" t="s">
        <v>123</v>
      </c>
      <c r="L210" s="259"/>
      <c r="M210" s="260" t="s">
        <v>1</v>
      </c>
      <c r="N210" s="261" t="s">
        <v>38</v>
      </c>
      <c r="O210" s="84"/>
      <c r="P210" s="223">
        <f>O210*H210</f>
        <v>0</v>
      </c>
      <c r="Q210" s="223">
        <v>0.0030000000000000001</v>
      </c>
      <c r="R210" s="223">
        <f>Q210*H210</f>
        <v>0.058299000000000004</v>
      </c>
      <c r="S210" s="223">
        <v>0</v>
      </c>
      <c r="T210" s="224">
        <f>S210*H210</f>
        <v>0</v>
      </c>
      <c r="AR210" s="225" t="s">
        <v>256</v>
      </c>
      <c r="AT210" s="225" t="s">
        <v>177</v>
      </c>
      <c r="AU210" s="225" t="s">
        <v>80</v>
      </c>
      <c r="AY210" s="15" t="s">
        <v>116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5" t="s">
        <v>78</v>
      </c>
      <c r="BK210" s="226">
        <f>ROUND(I210*H210,2)</f>
        <v>0</v>
      </c>
      <c r="BL210" s="15" t="s">
        <v>231</v>
      </c>
      <c r="BM210" s="225" t="s">
        <v>257</v>
      </c>
    </row>
    <row r="211" s="1" customFormat="1">
      <c r="B211" s="36"/>
      <c r="C211" s="37"/>
      <c r="D211" s="227" t="s">
        <v>126</v>
      </c>
      <c r="E211" s="37"/>
      <c r="F211" s="228" t="s">
        <v>255</v>
      </c>
      <c r="G211" s="37"/>
      <c r="H211" s="37"/>
      <c r="I211" s="131"/>
      <c r="J211" s="37"/>
      <c r="K211" s="37"/>
      <c r="L211" s="41"/>
      <c r="M211" s="229"/>
      <c r="N211" s="84"/>
      <c r="O211" s="84"/>
      <c r="P211" s="84"/>
      <c r="Q211" s="84"/>
      <c r="R211" s="84"/>
      <c r="S211" s="84"/>
      <c r="T211" s="85"/>
      <c r="AT211" s="15" t="s">
        <v>126</v>
      </c>
      <c r="AU211" s="15" t="s">
        <v>80</v>
      </c>
    </row>
    <row r="212" s="12" customFormat="1">
      <c r="B212" s="230"/>
      <c r="C212" s="231"/>
      <c r="D212" s="227" t="s">
        <v>128</v>
      </c>
      <c r="E212" s="231"/>
      <c r="F212" s="233" t="s">
        <v>258</v>
      </c>
      <c r="G212" s="231"/>
      <c r="H212" s="234">
        <v>19.433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128</v>
      </c>
      <c r="AU212" s="240" t="s">
        <v>80</v>
      </c>
      <c r="AV212" s="12" t="s">
        <v>80</v>
      </c>
      <c r="AW212" s="12" t="s">
        <v>4</v>
      </c>
      <c r="AX212" s="12" t="s">
        <v>78</v>
      </c>
      <c r="AY212" s="240" t="s">
        <v>116</v>
      </c>
    </row>
    <row r="213" s="1" customFormat="1" ht="21.6" customHeight="1">
      <c r="B213" s="36"/>
      <c r="C213" s="214" t="s">
        <v>259</v>
      </c>
      <c r="D213" s="214" t="s">
        <v>119</v>
      </c>
      <c r="E213" s="215" t="s">
        <v>260</v>
      </c>
      <c r="F213" s="216" t="s">
        <v>261</v>
      </c>
      <c r="G213" s="217" t="s">
        <v>218</v>
      </c>
      <c r="H213" s="218">
        <v>0.058000000000000003</v>
      </c>
      <c r="I213" s="219"/>
      <c r="J213" s="220">
        <f>ROUND(I213*H213,2)</f>
        <v>0</v>
      </c>
      <c r="K213" s="216" t="s">
        <v>123</v>
      </c>
      <c r="L213" s="41"/>
      <c r="M213" s="221" t="s">
        <v>1</v>
      </c>
      <c r="N213" s="222" t="s">
        <v>38</v>
      </c>
      <c r="O213" s="84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AR213" s="225" t="s">
        <v>231</v>
      </c>
      <c r="AT213" s="225" t="s">
        <v>119</v>
      </c>
      <c r="AU213" s="225" t="s">
        <v>80</v>
      </c>
      <c r="AY213" s="15" t="s">
        <v>116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5" t="s">
        <v>78</v>
      </c>
      <c r="BK213" s="226">
        <f>ROUND(I213*H213,2)</f>
        <v>0</v>
      </c>
      <c r="BL213" s="15" t="s">
        <v>231</v>
      </c>
      <c r="BM213" s="225" t="s">
        <v>262</v>
      </c>
    </row>
    <row r="214" s="1" customFormat="1">
      <c r="B214" s="36"/>
      <c r="C214" s="37"/>
      <c r="D214" s="227" t="s">
        <v>126</v>
      </c>
      <c r="E214" s="37"/>
      <c r="F214" s="228" t="s">
        <v>263</v>
      </c>
      <c r="G214" s="37"/>
      <c r="H214" s="37"/>
      <c r="I214" s="131"/>
      <c r="J214" s="37"/>
      <c r="K214" s="37"/>
      <c r="L214" s="41"/>
      <c r="M214" s="229"/>
      <c r="N214" s="84"/>
      <c r="O214" s="84"/>
      <c r="P214" s="84"/>
      <c r="Q214" s="84"/>
      <c r="R214" s="84"/>
      <c r="S214" s="84"/>
      <c r="T214" s="85"/>
      <c r="AT214" s="15" t="s">
        <v>126</v>
      </c>
      <c r="AU214" s="15" t="s">
        <v>80</v>
      </c>
    </row>
    <row r="215" s="11" customFormat="1" ht="22.8" customHeight="1">
      <c r="B215" s="198"/>
      <c r="C215" s="199"/>
      <c r="D215" s="200" t="s">
        <v>72</v>
      </c>
      <c r="E215" s="212" t="s">
        <v>264</v>
      </c>
      <c r="F215" s="212" t="s">
        <v>265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SUM(P216:P232)</f>
        <v>0</v>
      </c>
      <c r="Q215" s="206"/>
      <c r="R215" s="207">
        <f>SUM(R216:R232)</f>
        <v>1.3545066800000001</v>
      </c>
      <c r="S215" s="206"/>
      <c r="T215" s="208">
        <f>SUM(T216:T232)</f>
        <v>0.030449999999999998</v>
      </c>
      <c r="AR215" s="209" t="s">
        <v>80</v>
      </c>
      <c r="AT215" s="210" t="s">
        <v>72</v>
      </c>
      <c r="AU215" s="210" t="s">
        <v>78</v>
      </c>
      <c r="AY215" s="209" t="s">
        <v>116</v>
      </c>
      <c r="BK215" s="211">
        <f>SUM(BK216:BK232)</f>
        <v>0</v>
      </c>
    </row>
    <row r="216" s="1" customFormat="1" ht="32.4" customHeight="1">
      <c r="B216" s="36"/>
      <c r="C216" s="214" t="s">
        <v>7</v>
      </c>
      <c r="D216" s="214" t="s">
        <v>119</v>
      </c>
      <c r="E216" s="215" t="s">
        <v>266</v>
      </c>
      <c r="F216" s="216" t="s">
        <v>267</v>
      </c>
      <c r="G216" s="217" t="s">
        <v>122</v>
      </c>
      <c r="H216" s="218">
        <v>18.507999999999999</v>
      </c>
      <c r="I216" s="219"/>
      <c r="J216" s="220">
        <f>ROUND(I216*H216,2)</f>
        <v>0</v>
      </c>
      <c r="K216" s="216" t="s">
        <v>123</v>
      </c>
      <c r="L216" s="41"/>
      <c r="M216" s="221" t="s">
        <v>1</v>
      </c>
      <c r="N216" s="222" t="s">
        <v>38</v>
      </c>
      <c r="O216" s="84"/>
      <c r="P216" s="223">
        <f>O216*H216</f>
        <v>0</v>
      </c>
      <c r="Q216" s="223">
        <v>0.031359999999999999</v>
      </c>
      <c r="R216" s="223">
        <f>Q216*H216</f>
        <v>0.58041087999999996</v>
      </c>
      <c r="S216" s="223">
        <v>0</v>
      </c>
      <c r="T216" s="224">
        <f>S216*H216</f>
        <v>0</v>
      </c>
      <c r="AR216" s="225" t="s">
        <v>231</v>
      </c>
      <c r="AT216" s="225" t="s">
        <v>119</v>
      </c>
      <c r="AU216" s="225" t="s">
        <v>80</v>
      </c>
      <c r="AY216" s="15" t="s">
        <v>116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5" t="s">
        <v>78</v>
      </c>
      <c r="BK216" s="226">
        <f>ROUND(I216*H216,2)</f>
        <v>0</v>
      </c>
      <c r="BL216" s="15" t="s">
        <v>231</v>
      </c>
      <c r="BM216" s="225" t="s">
        <v>268</v>
      </c>
    </row>
    <row r="217" s="1" customFormat="1">
      <c r="B217" s="36"/>
      <c r="C217" s="37"/>
      <c r="D217" s="227" t="s">
        <v>126</v>
      </c>
      <c r="E217" s="37"/>
      <c r="F217" s="228" t="s">
        <v>269</v>
      </c>
      <c r="G217" s="37"/>
      <c r="H217" s="37"/>
      <c r="I217" s="131"/>
      <c r="J217" s="37"/>
      <c r="K217" s="37"/>
      <c r="L217" s="41"/>
      <c r="M217" s="229"/>
      <c r="N217" s="84"/>
      <c r="O217" s="84"/>
      <c r="P217" s="84"/>
      <c r="Q217" s="84"/>
      <c r="R217" s="84"/>
      <c r="S217" s="84"/>
      <c r="T217" s="85"/>
      <c r="AT217" s="15" t="s">
        <v>126</v>
      </c>
      <c r="AU217" s="15" t="s">
        <v>80</v>
      </c>
    </row>
    <row r="218" s="12" customFormat="1">
      <c r="B218" s="230"/>
      <c r="C218" s="231"/>
      <c r="D218" s="227" t="s">
        <v>128</v>
      </c>
      <c r="E218" s="232" t="s">
        <v>1</v>
      </c>
      <c r="F218" s="233" t="s">
        <v>270</v>
      </c>
      <c r="G218" s="231"/>
      <c r="H218" s="234">
        <v>18.507999999999999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AT218" s="240" t="s">
        <v>128</v>
      </c>
      <c r="AU218" s="240" t="s">
        <v>80</v>
      </c>
      <c r="AV218" s="12" t="s">
        <v>80</v>
      </c>
      <c r="AW218" s="12" t="s">
        <v>30</v>
      </c>
      <c r="AX218" s="12" t="s">
        <v>78</v>
      </c>
      <c r="AY218" s="240" t="s">
        <v>116</v>
      </c>
    </row>
    <row r="219" s="1" customFormat="1" ht="21.6" customHeight="1">
      <c r="B219" s="36"/>
      <c r="C219" s="214" t="s">
        <v>271</v>
      </c>
      <c r="D219" s="214" t="s">
        <v>119</v>
      </c>
      <c r="E219" s="215" t="s">
        <v>272</v>
      </c>
      <c r="F219" s="216" t="s">
        <v>273</v>
      </c>
      <c r="G219" s="217" t="s">
        <v>122</v>
      </c>
      <c r="H219" s="218">
        <v>18.507999999999999</v>
      </c>
      <c r="I219" s="219"/>
      <c r="J219" s="220">
        <f>ROUND(I219*H219,2)</f>
        <v>0</v>
      </c>
      <c r="K219" s="216" t="s">
        <v>123</v>
      </c>
      <c r="L219" s="41"/>
      <c r="M219" s="221" t="s">
        <v>1</v>
      </c>
      <c r="N219" s="222" t="s">
        <v>38</v>
      </c>
      <c r="O219" s="84"/>
      <c r="P219" s="223">
        <f>O219*H219</f>
        <v>0</v>
      </c>
      <c r="Q219" s="223">
        <v>0.00010000000000000001</v>
      </c>
      <c r="R219" s="223">
        <f>Q219*H219</f>
        <v>0.0018508000000000001</v>
      </c>
      <c r="S219" s="223">
        <v>0</v>
      </c>
      <c r="T219" s="224">
        <f>S219*H219</f>
        <v>0</v>
      </c>
      <c r="AR219" s="225" t="s">
        <v>231</v>
      </c>
      <c r="AT219" s="225" t="s">
        <v>119</v>
      </c>
      <c r="AU219" s="225" t="s">
        <v>80</v>
      </c>
      <c r="AY219" s="15" t="s">
        <v>116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5" t="s">
        <v>78</v>
      </c>
      <c r="BK219" s="226">
        <f>ROUND(I219*H219,2)</f>
        <v>0</v>
      </c>
      <c r="BL219" s="15" t="s">
        <v>231</v>
      </c>
      <c r="BM219" s="225" t="s">
        <v>274</v>
      </c>
    </row>
    <row r="220" s="1" customFormat="1">
      <c r="B220" s="36"/>
      <c r="C220" s="37"/>
      <c r="D220" s="227" t="s">
        <v>126</v>
      </c>
      <c r="E220" s="37"/>
      <c r="F220" s="228" t="s">
        <v>275</v>
      </c>
      <c r="G220" s="37"/>
      <c r="H220" s="37"/>
      <c r="I220" s="131"/>
      <c r="J220" s="37"/>
      <c r="K220" s="37"/>
      <c r="L220" s="41"/>
      <c r="M220" s="229"/>
      <c r="N220" s="84"/>
      <c r="O220" s="84"/>
      <c r="P220" s="84"/>
      <c r="Q220" s="84"/>
      <c r="R220" s="84"/>
      <c r="S220" s="84"/>
      <c r="T220" s="85"/>
      <c r="AT220" s="15" t="s">
        <v>126</v>
      </c>
      <c r="AU220" s="15" t="s">
        <v>80</v>
      </c>
    </row>
    <row r="221" s="12" customFormat="1">
      <c r="B221" s="230"/>
      <c r="C221" s="231"/>
      <c r="D221" s="227" t="s">
        <v>128</v>
      </c>
      <c r="E221" s="232" t="s">
        <v>1</v>
      </c>
      <c r="F221" s="233" t="s">
        <v>276</v>
      </c>
      <c r="G221" s="231"/>
      <c r="H221" s="234">
        <v>18.507999999999999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128</v>
      </c>
      <c r="AU221" s="240" t="s">
        <v>80</v>
      </c>
      <c r="AV221" s="12" t="s">
        <v>80</v>
      </c>
      <c r="AW221" s="12" t="s">
        <v>30</v>
      </c>
      <c r="AX221" s="12" t="s">
        <v>78</v>
      </c>
      <c r="AY221" s="240" t="s">
        <v>116</v>
      </c>
    </row>
    <row r="222" s="1" customFormat="1" ht="32.4" customHeight="1">
      <c r="B222" s="36"/>
      <c r="C222" s="214" t="s">
        <v>277</v>
      </c>
      <c r="D222" s="214" t="s">
        <v>119</v>
      </c>
      <c r="E222" s="215" t="s">
        <v>278</v>
      </c>
      <c r="F222" s="216" t="s">
        <v>279</v>
      </c>
      <c r="G222" s="217" t="s">
        <v>122</v>
      </c>
      <c r="H222" s="218">
        <v>131</v>
      </c>
      <c r="I222" s="219"/>
      <c r="J222" s="220">
        <f>ROUND(I222*H222,2)</f>
        <v>0</v>
      </c>
      <c r="K222" s="216" t="s">
        <v>123</v>
      </c>
      <c r="L222" s="41"/>
      <c r="M222" s="221" t="s">
        <v>1</v>
      </c>
      <c r="N222" s="222" t="s">
        <v>38</v>
      </c>
      <c r="O222" s="84"/>
      <c r="P222" s="223">
        <f>O222*H222</f>
        <v>0</v>
      </c>
      <c r="Q222" s="223">
        <v>0.00117</v>
      </c>
      <c r="R222" s="223">
        <f>Q222*H222</f>
        <v>0.15327000000000002</v>
      </c>
      <c r="S222" s="223">
        <v>0</v>
      </c>
      <c r="T222" s="224">
        <f>S222*H222</f>
        <v>0</v>
      </c>
      <c r="AR222" s="225" t="s">
        <v>231</v>
      </c>
      <c r="AT222" s="225" t="s">
        <v>119</v>
      </c>
      <c r="AU222" s="225" t="s">
        <v>80</v>
      </c>
      <c r="AY222" s="15" t="s">
        <v>116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5" t="s">
        <v>78</v>
      </c>
      <c r="BK222" s="226">
        <f>ROUND(I222*H222,2)</f>
        <v>0</v>
      </c>
      <c r="BL222" s="15" t="s">
        <v>231</v>
      </c>
      <c r="BM222" s="225" t="s">
        <v>280</v>
      </c>
    </row>
    <row r="223" s="1" customFormat="1">
      <c r="B223" s="36"/>
      <c r="C223" s="37"/>
      <c r="D223" s="227" t="s">
        <v>126</v>
      </c>
      <c r="E223" s="37"/>
      <c r="F223" s="228" t="s">
        <v>281</v>
      </c>
      <c r="G223" s="37"/>
      <c r="H223" s="37"/>
      <c r="I223" s="131"/>
      <c r="J223" s="37"/>
      <c r="K223" s="37"/>
      <c r="L223" s="41"/>
      <c r="M223" s="229"/>
      <c r="N223" s="84"/>
      <c r="O223" s="84"/>
      <c r="P223" s="84"/>
      <c r="Q223" s="84"/>
      <c r="R223" s="84"/>
      <c r="S223" s="84"/>
      <c r="T223" s="85"/>
      <c r="AT223" s="15" t="s">
        <v>126</v>
      </c>
      <c r="AU223" s="15" t="s">
        <v>80</v>
      </c>
    </row>
    <row r="224" s="12" customFormat="1">
      <c r="B224" s="230"/>
      <c r="C224" s="231"/>
      <c r="D224" s="227" t="s">
        <v>128</v>
      </c>
      <c r="E224" s="232" t="s">
        <v>1</v>
      </c>
      <c r="F224" s="233" t="s">
        <v>282</v>
      </c>
      <c r="G224" s="231"/>
      <c r="H224" s="234">
        <v>131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128</v>
      </c>
      <c r="AU224" s="240" t="s">
        <v>80</v>
      </c>
      <c r="AV224" s="12" t="s">
        <v>80</v>
      </c>
      <c r="AW224" s="12" t="s">
        <v>30</v>
      </c>
      <c r="AX224" s="12" t="s">
        <v>78</v>
      </c>
      <c r="AY224" s="240" t="s">
        <v>116</v>
      </c>
    </row>
    <row r="225" s="1" customFormat="1" ht="21.6" customHeight="1">
      <c r="B225" s="36"/>
      <c r="C225" s="252" t="s">
        <v>283</v>
      </c>
      <c r="D225" s="252" t="s">
        <v>177</v>
      </c>
      <c r="E225" s="253" t="s">
        <v>284</v>
      </c>
      <c r="F225" s="254" t="s">
        <v>285</v>
      </c>
      <c r="G225" s="255" t="s">
        <v>122</v>
      </c>
      <c r="H225" s="256">
        <v>137.55000000000001</v>
      </c>
      <c r="I225" s="257"/>
      <c r="J225" s="258">
        <f>ROUND(I225*H225,2)</f>
        <v>0</v>
      </c>
      <c r="K225" s="254" t="s">
        <v>1</v>
      </c>
      <c r="L225" s="259"/>
      <c r="M225" s="260" t="s">
        <v>1</v>
      </c>
      <c r="N225" s="261" t="s">
        <v>38</v>
      </c>
      <c r="O225" s="84"/>
      <c r="P225" s="223">
        <f>O225*H225</f>
        <v>0</v>
      </c>
      <c r="Q225" s="223">
        <v>0.0044999999999999997</v>
      </c>
      <c r="R225" s="223">
        <f>Q225*H225</f>
        <v>0.61897500000000005</v>
      </c>
      <c r="S225" s="223">
        <v>0</v>
      </c>
      <c r="T225" s="224">
        <f>S225*H225</f>
        <v>0</v>
      </c>
      <c r="AR225" s="225" t="s">
        <v>256</v>
      </c>
      <c r="AT225" s="225" t="s">
        <v>177</v>
      </c>
      <c r="AU225" s="225" t="s">
        <v>80</v>
      </c>
      <c r="AY225" s="15" t="s">
        <v>116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5" t="s">
        <v>78</v>
      </c>
      <c r="BK225" s="226">
        <f>ROUND(I225*H225,2)</f>
        <v>0</v>
      </c>
      <c r="BL225" s="15" t="s">
        <v>231</v>
      </c>
      <c r="BM225" s="225" t="s">
        <v>286</v>
      </c>
    </row>
    <row r="226" s="1" customFormat="1">
      <c r="B226" s="36"/>
      <c r="C226" s="37"/>
      <c r="D226" s="227" t="s">
        <v>126</v>
      </c>
      <c r="E226" s="37"/>
      <c r="F226" s="228" t="s">
        <v>287</v>
      </c>
      <c r="G226" s="37"/>
      <c r="H226" s="37"/>
      <c r="I226" s="131"/>
      <c r="J226" s="37"/>
      <c r="K226" s="37"/>
      <c r="L226" s="41"/>
      <c r="M226" s="229"/>
      <c r="N226" s="84"/>
      <c r="O226" s="84"/>
      <c r="P226" s="84"/>
      <c r="Q226" s="84"/>
      <c r="R226" s="84"/>
      <c r="S226" s="84"/>
      <c r="T226" s="85"/>
      <c r="AT226" s="15" t="s">
        <v>126</v>
      </c>
      <c r="AU226" s="15" t="s">
        <v>80</v>
      </c>
    </row>
    <row r="227" s="12" customFormat="1">
      <c r="B227" s="230"/>
      <c r="C227" s="231"/>
      <c r="D227" s="227" t="s">
        <v>128</v>
      </c>
      <c r="E227" s="232" t="s">
        <v>1</v>
      </c>
      <c r="F227" s="233" t="s">
        <v>288</v>
      </c>
      <c r="G227" s="231"/>
      <c r="H227" s="234">
        <v>131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128</v>
      </c>
      <c r="AU227" s="240" t="s">
        <v>80</v>
      </c>
      <c r="AV227" s="12" t="s">
        <v>80</v>
      </c>
      <c r="AW227" s="12" t="s">
        <v>30</v>
      </c>
      <c r="AX227" s="12" t="s">
        <v>78</v>
      </c>
      <c r="AY227" s="240" t="s">
        <v>116</v>
      </c>
    </row>
    <row r="228" s="12" customFormat="1">
      <c r="B228" s="230"/>
      <c r="C228" s="231"/>
      <c r="D228" s="227" t="s">
        <v>128</v>
      </c>
      <c r="E228" s="231"/>
      <c r="F228" s="233" t="s">
        <v>289</v>
      </c>
      <c r="G228" s="231"/>
      <c r="H228" s="234">
        <v>137.55000000000001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128</v>
      </c>
      <c r="AU228" s="240" t="s">
        <v>80</v>
      </c>
      <c r="AV228" s="12" t="s">
        <v>80</v>
      </c>
      <c r="AW228" s="12" t="s">
        <v>4</v>
      </c>
      <c r="AX228" s="12" t="s">
        <v>78</v>
      </c>
      <c r="AY228" s="240" t="s">
        <v>116</v>
      </c>
    </row>
    <row r="229" s="1" customFormat="1" ht="21.6" customHeight="1">
      <c r="B229" s="36"/>
      <c r="C229" s="214" t="s">
        <v>290</v>
      </c>
      <c r="D229" s="214" t="s">
        <v>119</v>
      </c>
      <c r="E229" s="215" t="s">
        <v>291</v>
      </c>
      <c r="F229" s="216" t="s">
        <v>292</v>
      </c>
      <c r="G229" s="217" t="s">
        <v>122</v>
      </c>
      <c r="H229" s="218">
        <v>14.5</v>
      </c>
      <c r="I229" s="219"/>
      <c r="J229" s="220">
        <f>ROUND(I229*H229,2)</f>
        <v>0</v>
      </c>
      <c r="K229" s="216" t="s">
        <v>123</v>
      </c>
      <c r="L229" s="41"/>
      <c r="M229" s="221" t="s">
        <v>1</v>
      </c>
      <c r="N229" s="222" t="s">
        <v>38</v>
      </c>
      <c r="O229" s="84"/>
      <c r="P229" s="223">
        <f>O229*H229</f>
        <v>0</v>
      </c>
      <c r="Q229" s="223">
        <v>0</v>
      </c>
      <c r="R229" s="223">
        <f>Q229*H229</f>
        <v>0</v>
      </c>
      <c r="S229" s="223">
        <v>0.0020999999999999999</v>
      </c>
      <c r="T229" s="224">
        <f>S229*H229</f>
        <v>0.030449999999999998</v>
      </c>
      <c r="AR229" s="225" t="s">
        <v>231</v>
      </c>
      <c r="AT229" s="225" t="s">
        <v>119</v>
      </c>
      <c r="AU229" s="225" t="s">
        <v>80</v>
      </c>
      <c r="AY229" s="15" t="s">
        <v>116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5" t="s">
        <v>78</v>
      </c>
      <c r="BK229" s="226">
        <f>ROUND(I229*H229,2)</f>
        <v>0</v>
      </c>
      <c r="BL229" s="15" t="s">
        <v>231</v>
      </c>
      <c r="BM229" s="225" t="s">
        <v>293</v>
      </c>
    </row>
    <row r="230" s="1" customFormat="1">
      <c r="B230" s="36"/>
      <c r="C230" s="37"/>
      <c r="D230" s="227" t="s">
        <v>126</v>
      </c>
      <c r="E230" s="37"/>
      <c r="F230" s="228" t="s">
        <v>294</v>
      </c>
      <c r="G230" s="37"/>
      <c r="H230" s="37"/>
      <c r="I230" s="131"/>
      <c r="J230" s="37"/>
      <c r="K230" s="37"/>
      <c r="L230" s="41"/>
      <c r="M230" s="229"/>
      <c r="N230" s="84"/>
      <c r="O230" s="84"/>
      <c r="P230" s="84"/>
      <c r="Q230" s="84"/>
      <c r="R230" s="84"/>
      <c r="S230" s="84"/>
      <c r="T230" s="85"/>
      <c r="AT230" s="15" t="s">
        <v>126</v>
      </c>
      <c r="AU230" s="15" t="s">
        <v>80</v>
      </c>
    </row>
    <row r="231" s="1" customFormat="1" ht="21.6" customHeight="1">
      <c r="B231" s="36"/>
      <c r="C231" s="214" t="s">
        <v>295</v>
      </c>
      <c r="D231" s="214" t="s">
        <v>119</v>
      </c>
      <c r="E231" s="215" t="s">
        <v>296</v>
      </c>
      <c r="F231" s="216" t="s">
        <v>297</v>
      </c>
      <c r="G231" s="217" t="s">
        <v>218</v>
      </c>
      <c r="H231" s="218">
        <v>1.355</v>
      </c>
      <c r="I231" s="219"/>
      <c r="J231" s="220">
        <f>ROUND(I231*H231,2)</f>
        <v>0</v>
      </c>
      <c r="K231" s="216" t="s">
        <v>123</v>
      </c>
      <c r="L231" s="41"/>
      <c r="M231" s="221" t="s">
        <v>1</v>
      </c>
      <c r="N231" s="222" t="s">
        <v>38</v>
      </c>
      <c r="O231" s="84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AR231" s="225" t="s">
        <v>231</v>
      </c>
      <c r="AT231" s="225" t="s">
        <v>119</v>
      </c>
      <c r="AU231" s="225" t="s">
        <v>80</v>
      </c>
      <c r="AY231" s="15" t="s">
        <v>116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5" t="s">
        <v>78</v>
      </c>
      <c r="BK231" s="226">
        <f>ROUND(I231*H231,2)</f>
        <v>0</v>
      </c>
      <c r="BL231" s="15" t="s">
        <v>231</v>
      </c>
      <c r="BM231" s="225" t="s">
        <v>298</v>
      </c>
    </row>
    <row r="232" s="1" customFormat="1">
      <c r="B232" s="36"/>
      <c r="C232" s="37"/>
      <c r="D232" s="227" t="s">
        <v>126</v>
      </c>
      <c r="E232" s="37"/>
      <c r="F232" s="228" t="s">
        <v>299</v>
      </c>
      <c r="G232" s="37"/>
      <c r="H232" s="37"/>
      <c r="I232" s="131"/>
      <c r="J232" s="37"/>
      <c r="K232" s="37"/>
      <c r="L232" s="41"/>
      <c r="M232" s="229"/>
      <c r="N232" s="84"/>
      <c r="O232" s="84"/>
      <c r="P232" s="84"/>
      <c r="Q232" s="84"/>
      <c r="R232" s="84"/>
      <c r="S232" s="84"/>
      <c r="T232" s="85"/>
      <c r="AT232" s="15" t="s">
        <v>126</v>
      </c>
      <c r="AU232" s="15" t="s">
        <v>80</v>
      </c>
    </row>
    <row r="233" s="11" customFormat="1" ht="22.8" customHeight="1">
      <c r="B233" s="198"/>
      <c r="C233" s="199"/>
      <c r="D233" s="200" t="s">
        <v>72</v>
      </c>
      <c r="E233" s="212" t="s">
        <v>300</v>
      </c>
      <c r="F233" s="212" t="s">
        <v>301</v>
      </c>
      <c r="G233" s="199"/>
      <c r="H233" s="199"/>
      <c r="I233" s="202"/>
      <c r="J233" s="213">
        <f>BK233</f>
        <v>0</v>
      </c>
      <c r="K233" s="199"/>
      <c r="L233" s="204"/>
      <c r="M233" s="205"/>
      <c r="N233" s="206"/>
      <c r="O233" s="206"/>
      <c r="P233" s="207">
        <f>SUM(P234:P263)</f>
        <v>0</v>
      </c>
      <c r="Q233" s="206"/>
      <c r="R233" s="207">
        <f>SUM(R234:R263)</f>
        <v>0.14412160000000002</v>
      </c>
      <c r="S233" s="206"/>
      <c r="T233" s="208">
        <f>SUM(T234:T263)</f>
        <v>0.0071999999999999998</v>
      </c>
      <c r="AR233" s="209" t="s">
        <v>80</v>
      </c>
      <c r="AT233" s="210" t="s">
        <v>72</v>
      </c>
      <c r="AU233" s="210" t="s">
        <v>78</v>
      </c>
      <c r="AY233" s="209" t="s">
        <v>116</v>
      </c>
      <c r="BK233" s="211">
        <f>SUM(BK234:BK263)</f>
        <v>0</v>
      </c>
    </row>
    <row r="234" s="1" customFormat="1" ht="32.4" customHeight="1">
      <c r="B234" s="36"/>
      <c r="C234" s="214" t="s">
        <v>302</v>
      </c>
      <c r="D234" s="214" t="s">
        <v>119</v>
      </c>
      <c r="E234" s="215" t="s">
        <v>303</v>
      </c>
      <c r="F234" s="216" t="s">
        <v>304</v>
      </c>
      <c r="G234" s="217" t="s">
        <v>171</v>
      </c>
      <c r="H234" s="218">
        <v>4</v>
      </c>
      <c r="I234" s="219"/>
      <c r="J234" s="220">
        <f>ROUND(I234*H234,2)</f>
        <v>0</v>
      </c>
      <c r="K234" s="216" t="s">
        <v>123</v>
      </c>
      <c r="L234" s="41"/>
      <c r="M234" s="221" t="s">
        <v>1</v>
      </c>
      <c r="N234" s="222" t="s">
        <v>38</v>
      </c>
      <c r="O234" s="84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AR234" s="225" t="s">
        <v>231</v>
      </c>
      <c r="AT234" s="225" t="s">
        <v>119</v>
      </c>
      <c r="AU234" s="225" t="s">
        <v>80</v>
      </c>
      <c r="AY234" s="15" t="s">
        <v>116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5" t="s">
        <v>78</v>
      </c>
      <c r="BK234" s="226">
        <f>ROUND(I234*H234,2)</f>
        <v>0</v>
      </c>
      <c r="BL234" s="15" t="s">
        <v>231</v>
      </c>
      <c r="BM234" s="225" t="s">
        <v>305</v>
      </c>
    </row>
    <row r="235" s="1" customFormat="1">
      <c r="B235" s="36"/>
      <c r="C235" s="37"/>
      <c r="D235" s="227" t="s">
        <v>126</v>
      </c>
      <c r="E235" s="37"/>
      <c r="F235" s="228" t="s">
        <v>306</v>
      </c>
      <c r="G235" s="37"/>
      <c r="H235" s="37"/>
      <c r="I235" s="131"/>
      <c r="J235" s="37"/>
      <c r="K235" s="37"/>
      <c r="L235" s="41"/>
      <c r="M235" s="229"/>
      <c r="N235" s="84"/>
      <c r="O235" s="84"/>
      <c r="P235" s="84"/>
      <c r="Q235" s="84"/>
      <c r="R235" s="84"/>
      <c r="S235" s="84"/>
      <c r="T235" s="85"/>
      <c r="AT235" s="15" t="s">
        <v>126</v>
      </c>
      <c r="AU235" s="15" t="s">
        <v>80</v>
      </c>
    </row>
    <row r="236" s="1" customFormat="1" ht="21.6" customHeight="1">
      <c r="B236" s="36"/>
      <c r="C236" s="252" t="s">
        <v>307</v>
      </c>
      <c r="D236" s="252" t="s">
        <v>177</v>
      </c>
      <c r="E236" s="253" t="s">
        <v>308</v>
      </c>
      <c r="F236" s="254" t="s">
        <v>309</v>
      </c>
      <c r="G236" s="255" t="s">
        <v>171</v>
      </c>
      <c r="H236" s="256">
        <v>4</v>
      </c>
      <c r="I236" s="257"/>
      <c r="J236" s="258">
        <f>ROUND(I236*H236,2)</f>
        <v>0</v>
      </c>
      <c r="K236" s="254" t="s">
        <v>1</v>
      </c>
      <c r="L236" s="259"/>
      <c r="M236" s="260" t="s">
        <v>1</v>
      </c>
      <c r="N236" s="261" t="s">
        <v>38</v>
      </c>
      <c r="O236" s="84"/>
      <c r="P236" s="223">
        <f>O236*H236</f>
        <v>0</v>
      </c>
      <c r="Q236" s="223">
        <v>0.017500000000000002</v>
      </c>
      <c r="R236" s="223">
        <f>Q236*H236</f>
        <v>0.070000000000000007</v>
      </c>
      <c r="S236" s="223">
        <v>0</v>
      </c>
      <c r="T236" s="224">
        <f>S236*H236</f>
        <v>0</v>
      </c>
      <c r="AR236" s="225" t="s">
        <v>256</v>
      </c>
      <c r="AT236" s="225" t="s">
        <v>177</v>
      </c>
      <c r="AU236" s="225" t="s">
        <v>80</v>
      </c>
      <c r="AY236" s="15" t="s">
        <v>116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5" t="s">
        <v>78</v>
      </c>
      <c r="BK236" s="226">
        <f>ROUND(I236*H236,2)</f>
        <v>0</v>
      </c>
      <c r="BL236" s="15" t="s">
        <v>231</v>
      </c>
      <c r="BM236" s="225" t="s">
        <v>310</v>
      </c>
    </row>
    <row r="237" s="1" customFormat="1">
      <c r="B237" s="36"/>
      <c r="C237" s="37"/>
      <c r="D237" s="227" t="s">
        <v>126</v>
      </c>
      <c r="E237" s="37"/>
      <c r="F237" s="228" t="s">
        <v>311</v>
      </c>
      <c r="G237" s="37"/>
      <c r="H237" s="37"/>
      <c r="I237" s="131"/>
      <c r="J237" s="37"/>
      <c r="K237" s="37"/>
      <c r="L237" s="41"/>
      <c r="M237" s="229"/>
      <c r="N237" s="84"/>
      <c r="O237" s="84"/>
      <c r="P237" s="84"/>
      <c r="Q237" s="84"/>
      <c r="R237" s="84"/>
      <c r="S237" s="84"/>
      <c r="T237" s="85"/>
      <c r="AT237" s="15" t="s">
        <v>126</v>
      </c>
      <c r="AU237" s="15" t="s">
        <v>80</v>
      </c>
    </row>
    <row r="238" s="1" customFormat="1" ht="14.4" customHeight="1">
      <c r="B238" s="36"/>
      <c r="C238" s="214" t="s">
        <v>312</v>
      </c>
      <c r="D238" s="214" t="s">
        <v>119</v>
      </c>
      <c r="E238" s="215" t="s">
        <v>313</v>
      </c>
      <c r="F238" s="216" t="s">
        <v>314</v>
      </c>
      <c r="G238" s="217" t="s">
        <v>171</v>
      </c>
      <c r="H238" s="218">
        <v>1</v>
      </c>
      <c r="I238" s="219"/>
      <c r="J238" s="220">
        <f>ROUND(I238*H238,2)</f>
        <v>0</v>
      </c>
      <c r="K238" s="216" t="s">
        <v>123</v>
      </c>
      <c r="L238" s="41"/>
      <c r="M238" s="221" t="s">
        <v>1</v>
      </c>
      <c r="N238" s="222" t="s">
        <v>38</v>
      </c>
      <c r="O238" s="84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AR238" s="225" t="s">
        <v>231</v>
      </c>
      <c r="AT238" s="225" t="s">
        <v>119</v>
      </c>
      <c r="AU238" s="225" t="s">
        <v>80</v>
      </c>
      <c r="AY238" s="15" t="s">
        <v>116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5" t="s">
        <v>78</v>
      </c>
      <c r="BK238" s="226">
        <f>ROUND(I238*H238,2)</f>
        <v>0</v>
      </c>
      <c r="BL238" s="15" t="s">
        <v>231</v>
      </c>
      <c r="BM238" s="225" t="s">
        <v>315</v>
      </c>
    </row>
    <row r="239" s="1" customFormat="1">
      <c r="B239" s="36"/>
      <c r="C239" s="37"/>
      <c r="D239" s="227" t="s">
        <v>126</v>
      </c>
      <c r="E239" s="37"/>
      <c r="F239" s="228" t="s">
        <v>314</v>
      </c>
      <c r="G239" s="37"/>
      <c r="H239" s="37"/>
      <c r="I239" s="131"/>
      <c r="J239" s="37"/>
      <c r="K239" s="37"/>
      <c r="L239" s="41"/>
      <c r="M239" s="229"/>
      <c r="N239" s="84"/>
      <c r="O239" s="84"/>
      <c r="P239" s="84"/>
      <c r="Q239" s="84"/>
      <c r="R239" s="84"/>
      <c r="S239" s="84"/>
      <c r="T239" s="85"/>
      <c r="AT239" s="15" t="s">
        <v>126</v>
      </c>
      <c r="AU239" s="15" t="s">
        <v>80</v>
      </c>
    </row>
    <row r="240" s="1" customFormat="1" ht="14.4" customHeight="1">
      <c r="B240" s="36"/>
      <c r="C240" s="252" t="s">
        <v>316</v>
      </c>
      <c r="D240" s="252" t="s">
        <v>177</v>
      </c>
      <c r="E240" s="253" t="s">
        <v>317</v>
      </c>
      <c r="F240" s="254" t="s">
        <v>318</v>
      </c>
      <c r="G240" s="255" t="s">
        <v>122</v>
      </c>
      <c r="H240" s="256">
        <v>16.088000000000001</v>
      </c>
      <c r="I240" s="257"/>
      <c r="J240" s="258">
        <f>ROUND(I240*H240,2)</f>
        <v>0</v>
      </c>
      <c r="K240" s="254" t="s">
        <v>1</v>
      </c>
      <c r="L240" s="259"/>
      <c r="M240" s="260" t="s">
        <v>1</v>
      </c>
      <c r="N240" s="261" t="s">
        <v>38</v>
      </c>
      <c r="O240" s="84"/>
      <c r="P240" s="223">
        <f>O240*H240</f>
        <v>0</v>
      </c>
      <c r="Q240" s="223">
        <v>0.0032000000000000002</v>
      </c>
      <c r="R240" s="223">
        <f>Q240*H240</f>
        <v>0.051481600000000002</v>
      </c>
      <c r="S240" s="223">
        <v>0</v>
      </c>
      <c r="T240" s="224">
        <f>S240*H240</f>
        <v>0</v>
      </c>
      <c r="AR240" s="225" t="s">
        <v>256</v>
      </c>
      <c r="AT240" s="225" t="s">
        <v>177</v>
      </c>
      <c r="AU240" s="225" t="s">
        <v>80</v>
      </c>
      <c r="AY240" s="15" t="s">
        <v>116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5" t="s">
        <v>78</v>
      </c>
      <c r="BK240" s="226">
        <f>ROUND(I240*H240,2)</f>
        <v>0</v>
      </c>
      <c r="BL240" s="15" t="s">
        <v>231</v>
      </c>
      <c r="BM240" s="225" t="s">
        <v>319</v>
      </c>
    </row>
    <row r="241" s="1" customFormat="1">
      <c r="B241" s="36"/>
      <c r="C241" s="37"/>
      <c r="D241" s="227" t="s">
        <v>126</v>
      </c>
      <c r="E241" s="37"/>
      <c r="F241" s="228" t="s">
        <v>320</v>
      </c>
      <c r="G241" s="37"/>
      <c r="H241" s="37"/>
      <c r="I241" s="131"/>
      <c r="J241" s="37"/>
      <c r="K241" s="37"/>
      <c r="L241" s="41"/>
      <c r="M241" s="229"/>
      <c r="N241" s="84"/>
      <c r="O241" s="84"/>
      <c r="P241" s="84"/>
      <c r="Q241" s="84"/>
      <c r="R241" s="84"/>
      <c r="S241" s="84"/>
      <c r="T241" s="85"/>
      <c r="AT241" s="15" t="s">
        <v>126</v>
      </c>
      <c r="AU241" s="15" t="s">
        <v>80</v>
      </c>
    </row>
    <row r="242" s="12" customFormat="1">
      <c r="B242" s="230"/>
      <c r="C242" s="231"/>
      <c r="D242" s="227" t="s">
        <v>128</v>
      </c>
      <c r="E242" s="232" t="s">
        <v>1</v>
      </c>
      <c r="F242" s="233" t="s">
        <v>321</v>
      </c>
      <c r="G242" s="231"/>
      <c r="H242" s="234">
        <v>16.088000000000001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128</v>
      </c>
      <c r="AU242" s="240" t="s">
        <v>80</v>
      </c>
      <c r="AV242" s="12" t="s">
        <v>80</v>
      </c>
      <c r="AW242" s="12" t="s">
        <v>30</v>
      </c>
      <c r="AX242" s="12" t="s">
        <v>78</v>
      </c>
      <c r="AY242" s="240" t="s">
        <v>116</v>
      </c>
    </row>
    <row r="243" s="1" customFormat="1" ht="14.4" customHeight="1">
      <c r="B243" s="36"/>
      <c r="C243" s="214" t="s">
        <v>322</v>
      </c>
      <c r="D243" s="214" t="s">
        <v>119</v>
      </c>
      <c r="E243" s="215" t="s">
        <v>323</v>
      </c>
      <c r="F243" s="216" t="s">
        <v>324</v>
      </c>
      <c r="G243" s="217" t="s">
        <v>171</v>
      </c>
      <c r="H243" s="218">
        <v>4</v>
      </c>
      <c r="I243" s="219"/>
      <c r="J243" s="220">
        <f>ROUND(I243*H243,2)</f>
        <v>0</v>
      </c>
      <c r="K243" s="216" t="s">
        <v>123</v>
      </c>
      <c r="L243" s="41"/>
      <c r="M243" s="221" t="s">
        <v>1</v>
      </c>
      <c r="N243" s="222" t="s">
        <v>38</v>
      </c>
      <c r="O243" s="84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AR243" s="225" t="s">
        <v>231</v>
      </c>
      <c r="AT243" s="225" t="s">
        <v>119</v>
      </c>
      <c r="AU243" s="225" t="s">
        <v>80</v>
      </c>
      <c r="AY243" s="15" t="s">
        <v>116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5" t="s">
        <v>78</v>
      </c>
      <c r="BK243" s="226">
        <f>ROUND(I243*H243,2)</f>
        <v>0</v>
      </c>
      <c r="BL243" s="15" t="s">
        <v>231</v>
      </c>
      <c r="BM243" s="225" t="s">
        <v>325</v>
      </c>
    </row>
    <row r="244" s="1" customFormat="1">
      <c r="B244" s="36"/>
      <c r="C244" s="37"/>
      <c r="D244" s="227" t="s">
        <v>126</v>
      </c>
      <c r="E244" s="37"/>
      <c r="F244" s="228" t="s">
        <v>326</v>
      </c>
      <c r="G244" s="37"/>
      <c r="H244" s="37"/>
      <c r="I244" s="131"/>
      <c r="J244" s="37"/>
      <c r="K244" s="37"/>
      <c r="L244" s="41"/>
      <c r="M244" s="229"/>
      <c r="N244" s="84"/>
      <c r="O244" s="84"/>
      <c r="P244" s="84"/>
      <c r="Q244" s="84"/>
      <c r="R244" s="84"/>
      <c r="S244" s="84"/>
      <c r="T244" s="85"/>
      <c r="AT244" s="15" t="s">
        <v>126</v>
      </c>
      <c r="AU244" s="15" t="s">
        <v>80</v>
      </c>
    </row>
    <row r="245" s="1" customFormat="1" ht="21.6" customHeight="1">
      <c r="B245" s="36"/>
      <c r="C245" s="252" t="s">
        <v>256</v>
      </c>
      <c r="D245" s="252" t="s">
        <v>177</v>
      </c>
      <c r="E245" s="253" t="s">
        <v>327</v>
      </c>
      <c r="F245" s="254" t="s">
        <v>328</v>
      </c>
      <c r="G245" s="255" t="s">
        <v>171</v>
      </c>
      <c r="H245" s="256">
        <v>4</v>
      </c>
      <c r="I245" s="257"/>
      <c r="J245" s="258">
        <f>ROUND(I245*H245,2)</f>
        <v>0</v>
      </c>
      <c r="K245" s="254" t="s">
        <v>123</v>
      </c>
      <c r="L245" s="259"/>
      <c r="M245" s="260" t="s">
        <v>1</v>
      </c>
      <c r="N245" s="261" t="s">
        <v>38</v>
      </c>
      <c r="O245" s="84"/>
      <c r="P245" s="223">
        <f>O245*H245</f>
        <v>0</v>
      </c>
      <c r="Q245" s="223">
        <v>0.00040000000000000002</v>
      </c>
      <c r="R245" s="223">
        <f>Q245*H245</f>
        <v>0.0016000000000000001</v>
      </c>
      <c r="S245" s="223">
        <v>0</v>
      </c>
      <c r="T245" s="224">
        <f>S245*H245</f>
        <v>0</v>
      </c>
      <c r="AR245" s="225" t="s">
        <v>256</v>
      </c>
      <c r="AT245" s="225" t="s">
        <v>177</v>
      </c>
      <c r="AU245" s="225" t="s">
        <v>80</v>
      </c>
      <c r="AY245" s="15" t="s">
        <v>116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5" t="s">
        <v>78</v>
      </c>
      <c r="BK245" s="226">
        <f>ROUND(I245*H245,2)</f>
        <v>0</v>
      </c>
      <c r="BL245" s="15" t="s">
        <v>231</v>
      </c>
      <c r="BM245" s="225" t="s">
        <v>329</v>
      </c>
    </row>
    <row r="246" s="1" customFormat="1">
      <c r="B246" s="36"/>
      <c r="C246" s="37"/>
      <c r="D246" s="227" t="s">
        <v>126</v>
      </c>
      <c r="E246" s="37"/>
      <c r="F246" s="228" t="s">
        <v>328</v>
      </c>
      <c r="G246" s="37"/>
      <c r="H246" s="37"/>
      <c r="I246" s="131"/>
      <c r="J246" s="37"/>
      <c r="K246" s="37"/>
      <c r="L246" s="41"/>
      <c r="M246" s="229"/>
      <c r="N246" s="84"/>
      <c r="O246" s="84"/>
      <c r="P246" s="84"/>
      <c r="Q246" s="84"/>
      <c r="R246" s="84"/>
      <c r="S246" s="84"/>
      <c r="T246" s="85"/>
      <c r="AT246" s="15" t="s">
        <v>126</v>
      </c>
      <c r="AU246" s="15" t="s">
        <v>80</v>
      </c>
    </row>
    <row r="247" s="1" customFormat="1" ht="21.6" customHeight="1">
      <c r="B247" s="36"/>
      <c r="C247" s="214" t="s">
        <v>330</v>
      </c>
      <c r="D247" s="214" t="s">
        <v>119</v>
      </c>
      <c r="E247" s="215" t="s">
        <v>331</v>
      </c>
      <c r="F247" s="216" t="s">
        <v>332</v>
      </c>
      <c r="G247" s="217" t="s">
        <v>171</v>
      </c>
      <c r="H247" s="218">
        <v>4</v>
      </c>
      <c r="I247" s="219"/>
      <c r="J247" s="220">
        <f>ROUND(I247*H247,2)</f>
        <v>0</v>
      </c>
      <c r="K247" s="216" t="s">
        <v>123</v>
      </c>
      <c r="L247" s="41"/>
      <c r="M247" s="221" t="s">
        <v>1</v>
      </c>
      <c r="N247" s="222" t="s">
        <v>38</v>
      </c>
      <c r="O247" s="84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AR247" s="225" t="s">
        <v>231</v>
      </c>
      <c r="AT247" s="225" t="s">
        <v>119</v>
      </c>
      <c r="AU247" s="225" t="s">
        <v>80</v>
      </c>
      <c r="AY247" s="15" t="s">
        <v>116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5" t="s">
        <v>78</v>
      </c>
      <c r="BK247" s="226">
        <f>ROUND(I247*H247,2)</f>
        <v>0</v>
      </c>
      <c r="BL247" s="15" t="s">
        <v>231</v>
      </c>
      <c r="BM247" s="225" t="s">
        <v>333</v>
      </c>
    </row>
    <row r="248" s="1" customFormat="1">
      <c r="B248" s="36"/>
      <c r="C248" s="37"/>
      <c r="D248" s="227" t="s">
        <v>126</v>
      </c>
      <c r="E248" s="37"/>
      <c r="F248" s="228" t="s">
        <v>334</v>
      </c>
      <c r="G248" s="37"/>
      <c r="H248" s="37"/>
      <c r="I248" s="131"/>
      <c r="J248" s="37"/>
      <c r="K248" s="37"/>
      <c r="L248" s="41"/>
      <c r="M248" s="229"/>
      <c r="N248" s="84"/>
      <c r="O248" s="84"/>
      <c r="P248" s="84"/>
      <c r="Q248" s="84"/>
      <c r="R248" s="84"/>
      <c r="S248" s="84"/>
      <c r="T248" s="85"/>
      <c r="AT248" s="15" t="s">
        <v>126</v>
      </c>
      <c r="AU248" s="15" t="s">
        <v>80</v>
      </c>
    </row>
    <row r="249" s="1" customFormat="1" ht="21.6" customHeight="1">
      <c r="B249" s="36"/>
      <c r="C249" s="252" t="s">
        <v>335</v>
      </c>
      <c r="D249" s="252" t="s">
        <v>177</v>
      </c>
      <c r="E249" s="253" t="s">
        <v>336</v>
      </c>
      <c r="F249" s="254" t="s">
        <v>337</v>
      </c>
      <c r="G249" s="255" t="s">
        <v>171</v>
      </c>
      <c r="H249" s="256">
        <v>4</v>
      </c>
      <c r="I249" s="257"/>
      <c r="J249" s="258">
        <f>ROUND(I249*H249,2)</f>
        <v>0</v>
      </c>
      <c r="K249" s="254" t="s">
        <v>123</v>
      </c>
      <c r="L249" s="259"/>
      <c r="M249" s="260" t="s">
        <v>1</v>
      </c>
      <c r="N249" s="261" t="s">
        <v>38</v>
      </c>
      <c r="O249" s="84"/>
      <c r="P249" s="223">
        <f>O249*H249</f>
        <v>0</v>
      </c>
      <c r="Q249" s="223">
        <v>0.0011999999999999999</v>
      </c>
      <c r="R249" s="223">
        <f>Q249*H249</f>
        <v>0.0047999999999999996</v>
      </c>
      <c r="S249" s="223">
        <v>0</v>
      </c>
      <c r="T249" s="224">
        <f>S249*H249</f>
        <v>0</v>
      </c>
      <c r="AR249" s="225" t="s">
        <v>256</v>
      </c>
      <c r="AT249" s="225" t="s">
        <v>177</v>
      </c>
      <c r="AU249" s="225" t="s">
        <v>80</v>
      </c>
      <c r="AY249" s="15" t="s">
        <v>116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5" t="s">
        <v>78</v>
      </c>
      <c r="BK249" s="226">
        <f>ROUND(I249*H249,2)</f>
        <v>0</v>
      </c>
      <c r="BL249" s="15" t="s">
        <v>231</v>
      </c>
      <c r="BM249" s="225" t="s">
        <v>338</v>
      </c>
    </row>
    <row r="250" s="1" customFormat="1">
      <c r="B250" s="36"/>
      <c r="C250" s="37"/>
      <c r="D250" s="227" t="s">
        <v>126</v>
      </c>
      <c r="E250" s="37"/>
      <c r="F250" s="228" t="s">
        <v>337</v>
      </c>
      <c r="G250" s="37"/>
      <c r="H250" s="37"/>
      <c r="I250" s="131"/>
      <c r="J250" s="37"/>
      <c r="K250" s="37"/>
      <c r="L250" s="41"/>
      <c r="M250" s="229"/>
      <c r="N250" s="84"/>
      <c r="O250" s="84"/>
      <c r="P250" s="84"/>
      <c r="Q250" s="84"/>
      <c r="R250" s="84"/>
      <c r="S250" s="84"/>
      <c r="T250" s="85"/>
      <c r="AT250" s="15" t="s">
        <v>126</v>
      </c>
      <c r="AU250" s="15" t="s">
        <v>80</v>
      </c>
    </row>
    <row r="251" s="1" customFormat="1" ht="21.6" customHeight="1">
      <c r="B251" s="36"/>
      <c r="C251" s="214" t="s">
        <v>339</v>
      </c>
      <c r="D251" s="214" t="s">
        <v>119</v>
      </c>
      <c r="E251" s="215" t="s">
        <v>340</v>
      </c>
      <c r="F251" s="216" t="s">
        <v>341</v>
      </c>
      <c r="G251" s="217" t="s">
        <v>171</v>
      </c>
      <c r="H251" s="218">
        <v>4</v>
      </c>
      <c r="I251" s="219"/>
      <c r="J251" s="220">
        <f>ROUND(I251*H251,2)</f>
        <v>0</v>
      </c>
      <c r="K251" s="216" t="s">
        <v>123</v>
      </c>
      <c r="L251" s="41"/>
      <c r="M251" s="221" t="s">
        <v>1</v>
      </c>
      <c r="N251" s="222" t="s">
        <v>38</v>
      </c>
      <c r="O251" s="84"/>
      <c r="P251" s="223">
        <f>O251*H251</f>
        <v>0</v>
      </c>
      <c r="Q251" s="223">
        <v>0</v>
      </c>
      <c r="R251" s="223">
        <f>Q251*H251</f>
        <v>0</v>
      </c>
      <c r="S251" s="223">
        <v>0.0018</v>
      </c>
      <c r="T251" s="224">
        <f>S251*H251</f>
        <v>0.0071999999999999998</v>
      </c>
      <c r="AR251" s="225" t="s">
        <v>231</v>
      </c>
      <c r="AT251" s="225" t="s">
        <v>119</v>
      </c>
      <c r="AU251" s="225" t="s">
        <v>80</v>
      </c>
      <c r="AY251" s="15" t="s">
        <v>116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5" t="s">
        <v>78</v>
      </c>
      <c r="BK251" s="226">
        <f>ROUND(I251*H251,2)</f>
        <v>0</v>
      </c>
      <c r="BL251" s="15" t="s">
        <v>231</v>
      </c>
      <c r="BM251" s="225" t="s">
        <v>342</v>
      </c>
    </row>
    <row r="252" s="1" customFormat="1">
      <c r="B252" s="36"/>
      <c r="C252" s="37"/>
      <c r="D252" s="227" t="s">
        <v>126</v>
      </c>
      <c r="E252" s="37"/>
      <c r="F252" s="228" t="s">
        <v>343</v>
      </c>
      <c r="G252" s="37"/>
      <c r="H252" s="37"/>
      <c r="I252" s="131"/>
      <c r="J252" s="37"/>
      <c r="K252" s="37"/>
      <c r="L252" s="41"/>
      <c r="M252" s="229"/>
      <c r="N252" s="84"/>
      <c r="O252" s="84"/>
      <c r="P252" s="84"/>
      <c r="Q252" s="84"/>
      <c r="R252" s="84"/>
      <c r="S252" s="84"/>
      <c r="T252" s="85"/>
      <c r="AT252" s="15" t="s">
        <v>126</v>
      </c>
      <c r="AU252" s="15" t="s">
        <v>80</v>
      </c>
    </row>
    <row r="253" s="1" customFormat="1" ht="14.4" customHeight="1">
      <c r="B253" s="36"/>
      <c r="C253" s="214" t="s">
        <v>344</v>
      </c>
      <c r="D253" s="214" t="s">
        <v>119</v>
      </c>
      <c r="E253" s="215" t="s">
        <v>345</v>
      </c>
      <c r="F253" s="216" t="s">
        <v>346</v>
      </c>
      <c r="G253" s="217" t="s">
        <v>171</v>
      </c>
      <c r="H253" s="218">
        <v>4</v>
      </c>
      <c r="I253" s="219"/>
      <c r="J253" s="220">
        <f>ROUND(I253*H253,2)</f>
        <v>0</v>
      </c>
      <c r="K253" s="216" t="s">
        <v>1</v>
      </c>
      <c r="L253" s="41"/>
      <c r="M253" s="221" t="s">
        <v>1</v>
      </c>
      <c r="N253" s="222" t="s">
        <v>38</v>
      </c>
      <c r="O253" s="84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AR253" s="225" t="s">
        <v>231</v>
      </c>
      <c r="AT253" s="225" t="s">
        <v>119</v>
      </c>
      <c r="AU253" s="225" t="s">
        <v>80</v>
      </c>
      <c r="AY253" s="15" t="s">
        <v>116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5" t="s">
        <v>78</v>
      </c>
      <c r="BK253" s="226">
        <f>ROUND(I253*H253,2)</f>
        <v>0</v>
      </c>
      <c r="BL253" s="15" t="s">
        <v>231</v>
      </c>
      <c r="BM253" s="225" t="s">
        <v>347</v>
      </c>
    </row>
    <row r="254" s="1" customFormat="1">
      <c r="B254" s="36"/>
      <c r="C254" s="37"/>
      <c r="D254" s="227" t="s">
        <v>126</v>
      </c>
      <c r="E254" s="37"/>
      <c r="F254" s="228" t="s">
        <v>346</v>
      </c>
      <c r="G254" s="37"/>
      <c r="H254" s="37"/>
      <c r="I254" s="131"/>
      <c r="J254" s="37"/>
      <c r="K254" s="37"/>
      <c r="L254" s="41"/>
      <c r="M254" s="229"/>
      <c r="N254" s="84"/>
      <c r="O254" s="84"/>
      <c r="P254" s="84"/>
      <c r="Q254" s="84"/>
      <c r="R254" s="84"/>
      <c r="S254" s="84"/>
      <c r="T254" s="85"/>
      <c r="AT254" s="15" t="s">
        <v>126</v>
      </c>
      <c r="AU254" s="15" t="s">
        <v>80</v>
      </c>
    </row>
    <row r="255" s="12" customFormat="1">
      <c r="B255" s="230"/>
      <c r="C255" s="231"/>
      <c r="D255" s="227" t="s">
        <v>128</v>
      </c>
      <c r="E255" s="232" t="s">
        <v>1</v>
      </c>
      <c r="F255" s="233" t="s">
        <v>348</v>
      </c>
      <c r="G255" s="231"/>
      <c r="H255" s="234">
        <v>2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128</v>
      </c>
      <c r="AU255" s="240" t="s">
        <v>80</v>
      </c>
      <c r="AV255" s="12" t="s">
        <v>80</v>
      </c>
      <c r="AW255" s="12" t="s">
        <v>30</v>
      </c>
      <c r="AX255" s="12" t="s">
        <v>73</v>
      </c>
      <c r="AY255" s="240" t="s">
        <v>116</v>
      </c>
    </row>
    <row r="256" s="12" customFormat="1">
      <c r="B256" s="230"/>
      <c r="C256" s="231"/>
      <c r="D256" s="227" t="s">
        <v>128</v>
      </c>
      <c r="E256" s="232" t="s">
        <v>1</v>
      </c>
      <c r="F256" s="233" t="s">
        <v>349</v>
      </c>
      <c r="G256" s="231"/>
      <c r="H256" s="234">
        <v>2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128</v>
      </c>
      <c r="AU256" s="240" t="s">
        <v>80</v>
      </c>
      <c r="AV256" s="12" t="s">
        <v>80</v>
      </c>
      <c r="AW256" s="12" t="s">
        <v>30</v>
      </c>
      <c r="AX256" s="12" t="s">
        <v>73</v>
      </c>
      <c r="AY256" s="240" t="s">
        <v>116</v>
      </c>
    </row>
    <row r="257" s="13" customFormat="1">
      <c r="B257" s="241"/>
      <c r="C257" s="242"/>
      <c r="D257" s="227" t="s">
        <v>128</v>
      </c>
      <c r="E257" s="243" t="s">
        <v>1</v>
      </c>
      <c r="F257" s="244" t="s">
        <v>139</v>
      </c>
      <c r="G257" s="242"/>
      <c r="H257" s="245">
        <v>4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AT257" s="251" t="s">
        <v>128</v>
      </c>
      <c r="AU257" s="251" t="s">
        <v>80</v>
      </c>
      <c r="AV257" s="13" t="s">
        <v>124</v>
      </c>
      <c r="AW257" s="13" t="s">
        <v>30</v>
      </c>
      <c r="AX257" s="13" t="s">
        <v>78</v>
      </c>
      <c r="AY257" s="251" t="s">
        <v>116</v>
      </c>
    </row>
    <row r="258" s="1" customFormat="1" ht="21.6" customHeight="1">
      <c r="B258" s="36"/>
      <c r="C258" s="214" t="s">
        <v>350</v>
      </c>
      <c r="D258" s="214" t="s">
        <v>119</v>
      </c>
      <c r="E258" s="215" t="s">
        <v>351</v>
      </c>
      <c r="F258" s="216" t="s">
        <v>352</v>
      </c>
      <c r="G258" s="217" t="s">
        <v>171</v>
      </c>
      <c r="H258" s="218">
        <v>8</v>
      </c>
      <c r="I258" s="219"/>
      <c r="J258" s="220">
        <f>ROUND(I258*H258,2)</f>
        <v>0</v>
      </c>
      <c r="K258" s="216" t="s">
        <v>123</v>
      </c>
      <c r="L258" s="41"/>
      <c r="M258" s="221" t="s">
        <v>1</v>
      </c>
      <c r="N258" s="222" t="s">
        <v>38</v>
      </c>
      <c r="O258" s="84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AR258" s="225" t="s">
        <v>231</v>
      </c>
      <c r="AT258" s="225" t="s">
        <v>119</v>
      </c>
      <c r="AU258" s="225" t="s">
        <v>80</v>
      </c>
      <c r="AY258" s="15" t="s">
        <v>116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5" t="s">
        <v>78</v>
      </c>
      <c r="BK258" s="226">
        <f>ROUND(I258*H258,2)</f>
        <v>0</v>
      </c>
      <c r="BL258" s="15" t="s">
        <v>231</v>
      </c>
      <c r="BM258" s="225" t="s">
        <v>353</v>
      </c>
    </row>
    <row r="259" s="1" customFormat="1">
      <c r="B259" s="36"/>
      <c r="C259" s="37"/>
      <c r="D259" s="227" t="s">
        <v>126</v>
      </c>
      <c r="E259" s="37"/>
      <c r="F259" s="228" t="s">
        <v>354</v>
      </c>
      <c r="G259" s="37"/>
      <c r="H259" s="37"/>
      <c r="I259" s="131"/>
      <c r="J259" s="37"/>
      <c r="K259" s="37"/>
      <c r="L259" s="41"/>
      <c r="M259" s="229"/>
      <c r="N259" s="84"/>
      <c r="O259" s="84"/>
      <c r="P259" s="84"/>
      <c r="Q259" s="84"/>
      <c r="R259" s="84"/>
      <c r="S259" s="84"/>
      <c r="T259" s="85"/>
      <c r="AT259" s="15" t="s">
        <v>126</v>
      </c>
      <c r="AU259" s="15" t="s">
        <v>80</v>
      </c>
    </row>
    <row r="260" s="1" customFormat="1" ht="21.6" customHeight="1">
      <c r="B260" s="36"/>
      <c r="C260" s="252" t="s">
        <v>355</v>
      </c>
      <c r="D260" s="252" t="s">
        <v>177</v>
      </c>
      <c r="E260" s="253" t="s">
        <v>356</v>
      </c>
      <c r="F260" s="254" t="s">
        <v>357</v>
      </c>
      <c r="G260" s="255" t="s">
        <v>171</v>
      </c>
      <c r="H260" s="256">
        <v>8</v>
      </c>
      <c r="I260" s="257"/>
      <c r="J260" s="258">
        <f>ROUND(I260*H260,2)</f>
        <v>0</v>
      </c>
      <c r="K260" s="254" t="s">
        <v>123</v>
      </c>
      <c r="L260" s="259"/>
      <c r="M260" s="260" t="s">
        <v>1</v>
      </c>
      <c r="N260" s="261" t="s">
        <v>38</v>
      </c>
      <c r="O260" s="84"/>
      <c r="P260" s="223">
        <f>O260*H260</f>
        <v>0</v>
      </c>
      <c r="Q260" s="223">
        <v>0.0020300000000000001</v>
      </c>
      <c r="R260" s="223">
        <f>Q260*H260</f>
        <v>0.016240000000000001</v>
      </c>
      <c r="S260" s="223">
        <v>0</v>
      </c>
      <c r="T260" s="224">
        <f>S260*H260</f>
        <v>0</v>
      </c>
      <c r="AR260" s="225" t="s">
        <v>256</v>
      </c>
      <c r="AT260" s="225" t="s">
        <v>177</v>
      </c>
      <c r="AU260" s="225" t="s">
        <v>80</v>
      </c>
      <c r="AY260" s="15" t="s">
        <v>116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5" t="s">
        <v>78</v>
      </c>
      <c r="BK260" s="226">
        <f>ROUND(I260*H260,2)</f>
        <v>0</v>
      </c>
      <c r="BL260" s="15" t="s">
        <v>231</v>
      </c>
      <c r="BM260" s="225" t="s">
        <v>358</v>
      </c>
    </row>
    <row r="261" s="1" customFormat="1">
      <c r="B261" s="36"/>
      <c r="C261" s="37"/>
      <c r="D261" s="227" t="s">
        <v>126</v>
      </c>
      <c r="E261" s="37"/>
      <c r="F261" s="228" t="s">
        <v>357</v>
      </c>
      <c r="G261" s="37"/>
      <c r="H261" s="37"/>
      <c r="I261" s="131"/>
      <c r="J261" s="37"/>
      <c r="K261" s="37"/>
      <c r="L261" s="41"/>
      <c r="M261" s="229"/>
      <c r="N261" s="84"/>
      <c r="O261" s="84"/>
      <c r="P261" s="84"/>
      <c r="Q261" s="84"/>
      <c r="R261" s="84"/>
      <c r="S261" s="84"/>
      <c r="T261" s="85"/>
      <c r="AT261" s="15" t="s">
        <v>126</v>
      </c>
      <c r="AU261" s="15" t="s">
        <v>80</v>
      </c>
    </row>
    <row r="262" s="1" customFormat="1" ht="21.6" customHeight="1">
      <c r="B262" s="36"/>
      <c r="C262" s="214" t="s">
        <v>359</v>
      </c>
      <c r="D262" s="214" t="s">
        <v>119</v>
      </c>
      <c r="E262" s="215" t="s">
        <v>360</v>
      </c>
      <c r="F262" s="216" t="s">
        <v>361</v>
      </c>
      <c r="G262" s="217" t="s">
        <v>218</v>
      </c>
      <c r="H262" s="218">
        <v>0.14399999999999999</v>
      </c>
      <c r="I262" s="219"/>
      <c r="J262" s="220">
        <f>ROUND(I262*H262,2)</f>
        <v>0</v>
      </c>
      <c r="K262" s="216" t="s">
        <v>123</v>
      </c>
      <c r="L262" s="41"/>
      <c r="M262" s="221" t="s">
        <v>1</v>
      </c>
      <c r="N262" s="222" t="s">
        <v>38</v>
      </c>
      <c r="O262" s="84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AR262" s="225" t="s">
        <v>231</v>
      </c>
      <c r="AT262" s="225" t="s">
        <v>119</v>
      </c>
      <c r="AU262" s="225" t="s">
        <v>80</v>
      </c>
      <c r="AY262" s="15" t="s">
        <v>116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5" t="s">
        <v>78</v>
      </c>
      <c r="BK262" s="226">
        <f>ROUND(I262*H262,2)</f>
        <v>0</v>
      </c>
      <c r="BL262" s="15" t="s">
        <v>231</v>
      </c>
      <c r="BM262" s="225" t="s">
        <v>362</v>
      </c>
    </row>
    <row r="263" s="1" customFormat="1">
      <c r="B263" s="36"/>
      <c r="C263" s="37"/>
      <c r="D263" s="227" t="s">
        <v>126</v>
      </c>
      <c r="E263" s="37"/>
      <c r="F263" s="228" t="s">
        <v>363</v>
      </c>
      <c r="G263" s="37"/>
      <c r="H263" s="37"/>
      <c r="I263" s="131"/>
      <c r="J263" s="37"/>
      <c r="K263" s="37"/>
      <c r="L263" s="41"/>
      <c r="M263" s="229"/>
      <c r="N263" s="84"/>
      <c r="O263" s="84"/>
      <c r="P263" s="84"/>
      <c r="Q263" s="84"/>
      <c r="R263" s="84"/>
      <c r="S263" s="84"/>
      <c r="T263" s="85"/>
      <c r="AT263" s="15" t="s">
        <v>126</v>
      </c>
      <c r="AU263" s="15" t="s">
        <v>80</v>
      </c>
    </row>
    <row r="264" s="11" customFormat="1" ht="22.8" customHeight="1">
      <c r="B264" s="198"/>
      <c r="C264" s="199"/>
      <c r="D264" s="200" t="s">
        <v>72</v>
      </c>
      <c r="E264" s="212" t="s">
        <v>364</v>
      </c>
      <c r="F264" s="212" t="s">
        <v>365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SUM(P265:P276)</f>
        <v>0</v>
      </c>
      <c r="Q264" s="206"/>
      <c r="R264" s="207">
        <f>SUM(R265:R276)</f>
        <v>0.15379055</v>
      </c>
      <c r="S264" s="206"/>
      <c r="T264" s="208">
        <f>SUM(T265:T276)</f>
        <v>0</v>
      </c>
      <c r="AR264" s="209" t="s">
        <v>80</v>
      </c>
      <c r="AT264" s="210" t="s">
        <v>72</v>
      </c>
      <c r="AU264" s="210" t="s">
        <v>78</v>
      </c>
      <c r="AY264" s="209" t="s">
        <v>116</v>
      </c>
      <c r="BK264" s="211">
        <f>SUM(BK265:BK276)</f>
        <v>0</v>
      </c>
    </row>
    <row r="265" s="1" customFormat="1" ht="21.6" customHeight="1">
      <c r="B265" s="36"/>
      <c r="C265" s="214" t="s">
        <v>366</v>
      </c>
      <c r="D265" s="214" t="s">
        <v>119</v>
      </c>
      <c r="E265" s="215" t="s">
        <v>367</v>
      </c>
      <c r="F265" s="216" t="s">
        <v>368</v>
      </c>
      <c r="G265" s="217" t="s">
        <v>122</v>
      </c>
      <c r="H265" s="218">
        <v>1.28</v>
      </c>
      <c r="I265" s="219"/>
      <c r="J265" s="220">
        <f>ROUND(I265*H265,2)</f>
        <v>0</v>
      </c>
      <c r="K265" s="216" t="s">
        <v>123</v>
      </c>
      <c r="L265" s="41"/>
      <c r="M265" s="221" t="s">
        <v>1</v>
      </c>
      <c r="N265" s="222" t="s">
        <v>38</v>
      </c>
      <c r="O265" s="84"/>
      <c r="P265" s="223">
        <f>O265*H265</f>
        <v>0</v>
      </c>
      <c r="Q265" s="223">
        <v>0.00036999999999999999</v>
      </c>
      <c r="R265" s="223">
        <f>Q265*H265</f>
        <v>0.00047360000000000002</v>
      </c>
      <c r="S265" s="223">
        <v>0</v>
      </c>
      <c r="T265" s="224">
        <f>S265*H265</f>
        <v>0</v>
      </c>
      <c r="AR265" s="225" t="s">
        <v>231</v>
      </c>
      <c r="AT265" s="225" t="s">
        <v>119</v>
      </c>
      <c r="AU265" s="225" t="s">
        <v>80</v>
      </c>
      <c r="AY265" s="15" t="s">
        <v>116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5" t="s">
        <v>78</v>
      </c>
      <c r="BK265" s="226">
        <f>ROUND(I265*H265,2)</f>
        <v>0</v>
      </c>
      <c r="BL265" s="15" t="s">
        <v>231</v>
      </c>
      <c r="BM265" s="225" t="s">
        <v>369</v>
      </c>
    </row>
    <row r="266" s="1" customFormat="1">
      <c r="B266" s="36"/>
      <c r="C266" s="37"/>
      <c r="D266" s="227" t="s">
        <v>126</v>
      </c>
      <c r="E266" s="37"/>
      <c r="F266" s="228" t="s">
        <v>370</v>
      </c>
      <c r="G266" s="37"/>
      <c r="H266" s="37"/>
      <c r="I266" s="131"/>
      <c r="J266" s="37"/>
      <c r="K266" s="37"/>
      <c r="L266" s="41"/>
      <c r="M266" s="229"/>
      <c r="N266" s="84"/>
      <c r="O266" s="84"/>
      <c r="P266" s="84"/>
      <c r="Q266" s="84"/>
      <c r="R266" s="84"/>
      <c r="S266" s="84"/>
      <c r="T266" s="85"/>
      <c r="AT266" s="15" t="s">
        <v>126</v>
      </c>
      <c r="AU266" s="15" t="s">
        <v>80</v>
      </c>
    </row>
    <row r="267" s="12" customFormat="1">
      <c r="B267" s="230"/>
      <c r="C267" s="231"/>
      <c r="D267" s="227" t="s">
        <v>128</v>
      </c>
      <c r="E267" s="232" t="s">
        <v>1</v>
      </c>
      <c r="F267" s="233" t="s">
        <v>371</v>
      </c>
      <c r="G267" s="231"/>
      <c r="H267" s="234">
        <v>1.28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128</v>
      </c>
      <c r="AU267" s="240" t="s">
        <v>80</v>
      </c>
      <c r="AV267" s="12" t="s">
        <v>80</v>
      </c>
      <c r="AW267" s="12" t="s">
        <v>30</v>
      </c>
      <c r="AX267" s="12" t="s">
        <v>78</v>
      </c>
      <c r="AY267" s="240" t="s">
        <v>116</v>
      </c>
    </row>
    <row r="268" s="1" customFormat="1" ht="21.6" customHeight="1">
      <c r="B268" s="36"/>
      <c r="C268" s="252" t="s">
        <v>372</v>
      </c>
      <c r="D268" s="252" t="s">
        <v>177</v>
      </c>
      <c r="E268" s="253" t="s">
        <v>373</v>
      </c>
      <c r="F268" s="254" t="s">
        <v>374</v>
      </c>
      <c r="G268" s="255" t="s">
        <v>122</v>
      </c>
      <c r="H268" s="256">
        <v>1.28</v>
      </c>
      <c r="I268" s="257"/>
      <c r="J268" s="258">
        <f>ROUND(I268*H268,2)</f>
        <v>0</v>
      </c>
      <c r="K268" s="254" t="s">
        <v>1</v>
      </c>
      <c r="L268" s="259"/>
      <c r="M268" s="260" t="s">
        <v>1</v>
      </c>
      <c r="N268" s="261" t="s">
        <v>38</v>
      </c>
      <c r="O268" s="84"/>
      <c r="P268" s="223">
        <f>O268*H268</f>
        <v>0</v>
      </c>
      <c r="Q268" s="223">
        <v>0.017430000000000001</v>
      </c>
      <c r="R268" s="223">
        <f>Q268*H268</f>
        <v>0.022310400000000001</v>
      </c>
      <c r="S268" s="223">
        <v>0</v>
      </c>
      <c r="T268" s="224">
        <f>S268*H268</f>
        <v>0</v>
      </c>
      <c r="AR268" s="225" t="s">
        <v>256</v>
      </c>
      <c r="AT268" s="225" t="s">
        <v>177</v>
      </c>
      <c r="AU268" s="225" t="s">
        <v>80</v>
      </c>
      <c r="AY268" s="15" t="s">
        <v>116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5" t="s">
        <v>78</v>
      </c>
      <c r="BK268" s="226">
        <f>ROUND(I268*H268,2)</f>
        <v>0</v>
      </c>
      <c r="BL268" s="15" t="s">
        <v>231</v>
      </c>
      <c r="BM268" s="225" t="s">
        <v>375</v>
      </c>
    </row>
    <row r="269" s="1" customFormat="1">
      <c r="B269" s="36"/>
      <c r="C269" s="37"/>
      <c r="D269" s="227" t="s">
        <v>126</v>
      </c>
      <c r="E269" s="37"/>
      <c r="F269" s="228" t="s">
        <v>376</v>
      </c>
      <c r="G269" s="37"/>
      <c r="H269" s="37"/>
      <c r="I269" s="131"/>
      <c r="J269" s="37"/>
      <c r="K269" s="37"/>
      <c r="L269" s="41"/>
      <c r="M269" s="229"/>
      <c r="N269" s="84"/>
      <c r="O269" s="84"/>
      <c r="P269" s="84"/>
      <c r="Q269" s="84"/>
      <c r="R269" s="84"/>
      <c r="S269" s="84"/>
      <c r="T269" s="85"/>
      <c r="AT269" s="15" t="s">
        <v>126</v>
      </c>
      <c r="AU269" s="15" t="s">
        <v>80</v>
      </c>
    </row>
    <row r="270" s="1" customFormat="1" ht="21.6" customHeight="1">
      <c r="B270" s="36"/>
      <c r="C270" s="214" t="s">
        <v>377</v>
      </c>
      <c r="D270" s="214" t="s">
        <v>119</v>
      </c>
      <c r="E270" s="215" t="s">
        <v>378</v>
      </c>
      <c r="F270" s="216" t="s">
        <v>379</v>
      </c>
      <c r="G270" s="217" t="s">
        <v>380</v>
      </c>
      <c r="H270" s="218">
        <v>0.13100000000000001</v>
      </c>
      <c r="I270" s="219"/>
      <c r="J270" s="220">
        <f>ROUND(I270*H270,2)</f>
        <v>0</v>
      </c>
      <c r="K270" s="216" t="s">
        <v>123</v>
      </c>
      <c r="L270" s="41"/>
      <c r="M270" s="221" t="s">
        <v>1</v>
      </c>
      <c r="N270" s="222" t="s">
        <v>38</v>
      </c>
      <c r="O270" s="84"/>
      <c r="P270" s="223">
        <f>O270*H270</f>
        <v>0</v>
      </c>
      <c r="Q270" s="223">
        <v>5.0000000000000002E-05</v>
      </c>
      <c r="R270" s="223">
        <f>Q270*H270</f>
        <v>6.5500000000000008E-06</v>
      </c>
      <c r="S270" s="223">
        <v>0</v>
      </c>
      <c r="T270" s="224">
        <f>S270*H270</f>
        <v>0</v>
      </c>
      <c r="AR270" s="225" t="s">
        <v>231</v>
      </c>
      <c r="AT270" s="225" t="s">
        <v>119</v>
      </c>
      <c r="AU270" s="225" t="s">
        <v>80</v>
      </c>
      <c r="AY270" s="15" t="s">
        <v>116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5" t="s">
        <v>78</v>
      </c>
      <c r="BK270" s="226">
        <f>ROUND(I270*H270,2)</f>
        <v>0</v>
      </c>
      <c r="BL270" s="15" t="s">
        <v>231</v>
      </c>
      <c r="BM270" s="225" t="s">
        <v>381</v>
      </c>
    </row>
    <row r="271" s="1" customFormat="1">
      <c r="B271" s="36"/>
      <c r="C271" s="37"/>
      <c r="D271" s="227" t="s">
        <v>126</v>
      </c>
      <c r="E271" s="37"/>
      <c r="F271" s="228" t="s">
        <v>382</v>
      </c>
      <c r="G271" s="37"/>
      <c r="H271" s="37"/>
      <c r="I271" s="131"/>
      <c r="J271" s="37"/>
      <c r="K271" s="37"/>
      <c r="L271" s="41"/>
      <c r="M271" s="229"/>
      <c r="N271" s="84"/>
      <c r="O271" s="84"/>
      <c r="P271" s="84"/>
      <c r="Q271" s="84"/>
      <c r="R271" s="84"/>
      <c r="S271" s="84"/>
      <c r="T271" s="85"/>
      <c r="AT271" s="15" t="s">
        <v>126</v>
      </c>
      <c r="AU271" s="15" t="s">
        <v>80</v>
      </c>
    </row>
    <row r="272" s="12" customFormat="1">
      <c r="B272" s="230"/>
      <c r="C272" s="231"/>
      <c r="D272" s="227" t="s">
        <v>128</v>
      </c>
      <c r="E272" s="232" t="s">
        <v>1</v>
      </c>
      <c r="F272" s="233" t="s">
        <v>383</v>
      </c>
      <c r="G272" s="231"/>
      <c r="H272" s="234">
        <v>0.13100000000000001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128</v>
      </c>
      <c r="AU272" s="240" t="s">
        <v>80</v>
      </c>
      <c r="AV272" s="12" t="s">
        <v>80</v>
      </c>
      <c r="AW272" s="12" t="s">
        <v>30</v>
      </c>
      <c r="AX272" s="12" t="s">
        <v>78</v>
      </c>
      <c r="AY272" s="240" t="s">
        <v>116</v>
      </c>
    </row>
    <row r="273" s="1" customFormat="1" ht="14.4" customHeight="1">
      <c r="B273" s="36"/>
      <c r="C273" s="252" t="s">
        <v>384</v>
      </c>
      <c r="D273" s="252" t="s">
        <v>177</v>
      </c>
      <c r="E273" s="253" t="s">
        <v>385</v>
      </c>
      <c r="F273" s="254" t="s">
        <v>386</v>
      </c>
      <c r="G273" s="255" t="s">
        <v>218</v>
      </c>
      <c r="H273" s="256">
        <v>0.13100000000000001</v>
      </c>
      <c r="I273" s="257"/>
      <c r="J273" s="258">
        <f>ROUND(I273*H273,2)</f>
        <v>0</v>
      </c>
      <c r="K273" s="254" t="s">
        <v>123</v>
      </c>
      <c r="L273" s="259"/>
      <c r="M273" s="260" t="s">
        <v>1</v>
      </c>
      <c r="N273" s="261" t="s">
        <v>38</v>
      </c>
      <c r="O273" s="84"/>
      <c r="P273" s="223">
        <f>O273*H273</f>
        <v>0</v>
      </c>
      <c r="Q273" s="223">
        <v>1</v>
      </c>
      <c r="R273" s="223">
        <f>Q273*H273</f>
        <v>0.13100000000000001</v>
      </c>
      <c r="S273" s="223">
        <v>0</v>
      </c>
      <c r="T273" s="224">
        <f>S273*H273</f>
        <v>0</v>
      </c>
      <c r="AR273" s="225" t="s">
        <v>256</v>
      </c>
      <c r="AT273" s="225" t="s">
        <v>177</v>
      </c>
      <c r="AU273" s="225" t="s">
        <v>80</v>
      </c>
      <c r="AY273" s="15" t="s">
        <v>116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5" t="s">
        <v>78</v>
      </c>
      <c r="BK273" s="226">
        <f>ROUND(I273*H273,2)</f>
        <v>0</v>
      </c>
      <c r="BL273" s="15" t="s">
        <v>231</v>
      </c>
      <c r="BM273" s="225" t="s">
        <v>387</v>
      </c>
    </row>
    <row r="274" s="1" customFormat="1">
      <c r="B274" s="36"/>
      <c r="C274" s="37"/>
      <c r="D274" s="227" t="s">
        <v>126</v>
      </c>
      <c r="E274" s="37"/>
      <c r="F274" s="228" t="s">
        <v>386</v>
      </c>
      <c r="G274" s="37"/>
      <c r="H274" s="37"/>
      <c r="I274" s="131"/>
      <c r="J274" s="37"/>
      <c r="K274" s="37"/>
      <c r="L274" s="41"/>
      <c r="M274" s="229"/>
      <c r="N274" s="84"/>
      <c r="O274" s="84"/>
      <c r="P274" s="84"/>
      <c r="Q274" s="84"/>
      <c r="R274" s="84"/>
      <c r="S274" s="84"/>
      <c r="T274" s="85"/>
      <c r="AT274" s="15" t="s">
        <v>126</v>
      </c>
      <c r="AU274" s="15" t="s">
        <v>80</v>
      </c>
    </row>
    <row r="275" s="1" customFormat="1" ht="21.6" customHeight="1">
      <c r="B275" s="36"/>
      <c r="C275" s="214" t="s">
        <v>388</v>
      </c>
      <c r="D275" s="214" t="s">
        <v>119</v>
      </c>
      <c r="E275" s="215" t="s">
        <v>389</v>
      </c>
      <c r="F275" s="216" t="s">
        <v>390</v>
      </c>
      <c r="G275" s="217" t="s">
        <v>218</v>
      </c>
      <c r="H275" s="218">
        <v>0.154</v>
      </c>
      <c r="I275" s="219"/>
      <c r="J275" s="220">
        <f>ROUND(I275*H275,2)</f>
        <v>0</v>
      </c>
      <c r="K275" s="216" t="s">
        <v>123</v>
      </c>
      <c r="L275" s="41"/>
      <c r="M275" s="221" t="s">
        <v>1</v>
      </c>
      <c r="N275" s="222" t="s">
        <v>38</v>
      </c>
      <c r="O275" s="84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AR275" s="225" t="s">
        <v>231</v>
      </c>
      <c r="AT275" s="225" t="s">
        <v>119</v>
      </c>
      <c r="AU275" s="225" t="s">
        <v>80</v>
      </c>
      <c r="AY275" s="15" t="s">
        <v>116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5" t="s">
        <v>78</v>
      </c>
      <c r="BK275" s="226">
        <f>ROUND(I275*H275,2)</f>
        <v>0</v>
      </c>
      <c r="BL275" s="15" t="s">
        <v>231</v>
      </c>
      <c r="BM275" s="225" t="s">
        <v>391</v>
      </c>
    </row>
    <row r="276" s="1" customFormat="1">
      <c r="B276" s="36"/>
      <c r="C276" s="37"/>
      <c r="D276" s="227" t="s">
        <v>126</v>
      </c>
      <c r="E276" s="37"/>
      <c r="F276" s="228" t="s">
        <v>392</v>
      </c>
      <c r="G276" s="37"/>
      <c r="H276" s="37"/>
      <c r="I276" s="131"/>
      <c r="J276" s="37"/>
      <c r="K276" s="37"/>
      <c r="L276" s="41"/>
      <c r="M276" s="229"/>
      <c r="N276" s="84"/>
      <c r="O276" s="84"/>
      <c r="P276" s="84"/>
      <c r="Q276" s="84"/>
      <c r="R276" s="84"/>
      <c r="S276" s="84"/>
      <c r="T276" s="85"/>
      <c r="AT276" s="15" t="s">
        <v>126</v>
      </c>
      <c r="AU276" s="15" t="s">
        <v>80</v>
      </c>
    </row>
    <row r="277" s="11" customFormat="1" ht="22.8" customHeight="1">
      <c r="B277" s="198"/>
      <c r="C277" s="199"/>
      <c r="D277" s="200" t="s">
        <v>72</v>
      </c>
      <c r="E277" s="212" t="s">
        <v>393</v>
      </c>
      <c r="F277" s="212" t="s">
        <v>394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SUM(P278:P279)</f>
        <v>0</v>
      </c>
      <c r="Q277" s="206"/>
      <c r="R277" s="207">
        <f>SUM(R278:R279)</f>
        <v>0.00029999999999999997</v>
      </c>
      <c r="S277" s="206"/>
      <c r="T277" s="208">
        <f>SUM(T278:T279)</f>
        <v>0</v>
      </c>
      <c r="AR277" s="209" t="s">
        <v>80</v>
      </c>
      <c r="AT277" s="210" t="s">
        <v>72</v>
      </c>
      <c r="AU277" s="210" t="s">
        <v>78</v>
      </c>
      <c r="AY277" s="209" t="s">
        <v>116</v>
      </c>
      <c r="BK277" s="211">
        <f>SUM(BK278:BK279)</f>
        <v>0</v>
      </c>
    </row>
    <row r="278" s="1" customFormat="1" ht="21.6" customHeight="1">
      <c r="B278" s="36"/>
      <c r="C278" s="214" t="s">
        <v>395</v>
      </c>
      <c r="D278" s="214" t="s">
        <v>119</v>
      </c>
      <c r="E278" s="215" t="s">
        <v>396</v>
      </c>
      <c r="F278" s="216" t="s">
        <v>397</v>
      </c>
      <c r="G278" s="217" t="s">
        <v>398</v>
      </c>
      <c r="H278" s="218">
        <v>1</v>
      </c>
      <c r="I278" s="219"/>
      <c r="J278" s="220">
        <f>ROUND(I278*H278,2)</f>
        <v>0</v>
      </c>
      <c r="K278" s="216" t="s">
        <v>1</v>
      </c>
      <c r="L278" s="41"/>
      <c r="M278" s="221" t="s">
        <v>1</v>
      </c>
      <c r="N278" s="222" t="s">
        <v>38</v>
      </c>
      <c r="O278" s="84"/>
      <c r="P278" s="223">
        <f>O278*H278</f>
        <v>0</v>
      </c>
      <c r="Q278" s="223">
        <v>0.00029999999999999997</v>
      </c>
      <c r="R278" s="223">
        <f>Q278*H278</f>
        <v>0.00029999999999999997</v>
      </c>
      <c r="S278" s="223">
        <v>0</v>
      </c>
      <c r="T278" s="224">
        <f>S278*H278</f>
        <v>0</v>
      </c>
      <c r="AR278" s="225" t="s">
        <v>231</v>
      </c>
      <c r="AT278" s="225" t="s">
        <v>119</v>
      </c>
      <c r="AU278" s="225" t="s">
        <v>80</v>
      </c>
      <c r="AY278" s="15" t="s">
        <v>116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5" t="s">
        <v>78</v>
      </c>
      <c r="BK278" s="226">
        <f>ROUND(I278*H278,2)</f>
        <v>0</v>
      </c>
      <c r="BL278" s="15" t="s">
        <v>231</v>
      </c>
      <c r="BM278" s="225" t="s">
        <v>399</v>
      </c>
    </row>
    <row r="279" s="1" customFormat="1">
      <c r="B279" s="36"/>
      <c r="C279" s="37"/>
      <c r="D279" s="227" t="s">
        <v>126</v>
      </c>
      <c r="E279" s="37"/>
      <c r="F279" s="228" t="s">
        <v>397</v>
      </c>
      <c r="G279" s="37"/>
      <c r="H279" s="37"/>
      <c r="I279" s="131"/>
      <c r="J279" s="37"/>
      <c r="K279" s="37"/>
      <c r="L279" s="41"/>
      <c r="M279" s="229"/>
      <c r="N279" s="84"/>
      <c r="O279" s="84"/>
      <c r="P279" s="84"/>
      <c r="Q279" s="84"/>
      <c r="R279" s="84"/>
      <c r="S279" s="84"/>
      <c r="T279" s="85"/>
      <c r="AT279" s="15" t="s">
        <v>126</v>
      </c>
      <c r="AU279" s="15" t="s">
        <v>80</v>
      </c>
    </row>
    <row r="280" s="11" customFormat="1" ht="22.8" customHeight="1">
      <c r="B280" s="198"/>
      <c r="C280" s="199"/>
      <c r="D280" s="200" t="s">
        <v>72</v>
      </c>
      <c r="E280" s="212" t="s">
        <v>400</v>
      </c>
      <c r="F280" s="212" t="s">
        <v>401</v>
      </c>
      <c r="G280" s="199"/>
      <c r="H280" s="199"/>
      <c r="I280" s="202"/>
      <c r="J280" s="213">
        <f>BK280</f>
        <v>0</v>
      </c>
      <c r="K280" s="199"/>
      <c r="L280" s="204"/>
      <c r="M280" s="205"/>
      <c r="N280" s="206"/>
      <c r="O280" s="206"/>
      <c r="P280" s="207">
        <f>SUM(P281:P287)</f>
        <v>0</v>
      </c>
      <c r="Q280" s="206"/>
      <c r="R280" s="207">
        <f>SUM(R281:R287)</f>
        <v>0.0031784000000000005</v>
      </c>
      <c r="S280" s="206"/>
      <c r="T280" s="208">
        <f>SUM(T281:T287)</f>
        <v>0</v>
      </c>
      <c r="AR280" s="209" t="s">
        <v>80</v>
      </c>
      <c r="AT280" s="210" t="s">
        <v>72</v>
      </c>
      <c r="AU280" s="210" t="s">
        <v>78</v>
      </c>
      <c r="AY280" s="209" t="s">
        <v>116</v>
      </c>
      <c r="BK280" s="211">
        <f>SUM(BK281:BK287)</f>
        <v>0</v>
      </c>
    </row>
    <row r="281" s="1" customFormat="1" ht="21.6" customHeight="1">
      <c r="B281" s="36"/>
      <c r="C281" s="214" t="s">
        <v>402</v>
      </c>
      <c r="D281" s="214" t="s">
        <v>119</v>
      </c>
      <c r="E281" s="215" t="s">
        <v>403</v>
      </c>
      <c r="F281" s="216" t="s">
        <v>404</v>
      </c>
      <c r="G281" s="217" t="s">
        <v>122</v>
      </c>
      <c r="H281" s="218">
        <v>10.960000000000001</v>
      </c>
      <c r="I281" s="219"/>
      <c r="J281" s="220">
        <f>ROUND(I281*H281,2)</f>
        <v>0</v>
      </c>
      <c r="K281" s="216" t="s">
        <v>123</v>
      </c>
      <c r="L281" s="41"/>
      <c r="M281" s="221" t="s">
        <v>1</v>
      </c>
      <c r="N281" s="222" t="s">
        <v>38</v>
      </c>
      <c r="O281" s="84"/>
      <c r="P281" s="223">
        <f>O281*H281</f>
        <v>0</v>
      </c>
      <c r="Q281" s="223">
        <v>0.00017000000000000001</v>
      </c>
      <c r="R281" s="223">
        <f>Q281*H281</f>
        <v>0.0018632000000000002</v>
      </c>
      <c r="S281" s="223">
        <v>0</v>
      </c>
      <c r="T281" s="224">
        <f>S281*H281</f>
        <v>0</v>
      </c>
      <c r="AR281" s="225" t="s">
        <v>231</v>
      </c>
      <c r="AT281" s="225" t="s">
        <v>119</v>
      </c>
      <c r="AU281" s="225" t="s">
        <v>80</v>
      </c>
      <c r="AY281" s="15" t="s">
        <v>116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5" t="s">
        <v>78</v>
      </c>
      <c r="BK281" s="226">
        <f>ROUND(I281*H281,2)</f>
        <v>0</v>
      </c>
      <c r="BL281" s="15" t="s">
        <v>231</v>
      </c>
      <c r="BM281" s="225" t="s">
        <v>405</v>
      </c>
    </row>
    <row r="282" s="1" customFormat="1">
      <c r="B282" s="36"/>
      <c r="C282" s="37"/>
      <c r="D282" s="227" t="s">
        <v>126</v>
      </c>
      <c r="E282" s="37"/>
      <c r="F282" s="228" t="s">
        <v>406</v>
      </c>
      <c r="G282" s="37"/>
      <c r="H282" s="37"/>
      <c r="I282" s="131"/>
      <c r="J282" s="37"/>
      <c r="K282" s="37"/>
      <c r="L282" s="41"/>
      <c r="M282" s="229"/>
      <c r="N282" s="84"/>
      <c r="O282" s="84"/>
      <c r="P282" s="84"/>
      <c r="Q282" s="84"/>
      <c r="R282" s="84"/>
      <c r="S282" s="84"/>
      <c r="T282" s="85"/>
      <c r="AT282" s="15" t="s">
        <v>126</v>
      </c>
      <c r="AU282" s="15" t="s">
        <v>80</v>
      </c>
    </row>
    <row r="283" s="12" customFormat="1">
      <c r="B283" s="230"/>
      <c r="C283" s="231"/>
      <c r="D283" s="227" t="s">
        <v>128</v>
      </c>
      <c r="E283" s="232" t="s">
        <v>1</v>
      </c>
      <c r="F283" s="233" t="s">
        <v>407</v>
      </c>
      <c r="G283" s="231"/>
      <c r="H283" s="234">
        <v>4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128</v>
      </c>
      <c r="AU283" s="240" t="s">
        <v>80</v>
      </c>
      <c r="AV283" s="12" t="s">
        <v>80</v>
      </c>
      <c r="AW283" s="12" t="s">
        <v>30</v>
      </c>
      <c r="AX283" s="12" t="s">
        <v>73</v>
      </c>
      <c r="AY283" s="240" t="s">
        <v>116</v>
      </c>
    </row>
    <row r="284" s="12" customFormat="1">
      <c r="B284" s="230"/>
      <c r="C284" s="231"/>
      <c r="D284" s="227" t="s">
        <v>128</v>
      </c>
      <c r="E284" s="232" t="s">
        <v>1</v>
      </c>
      <c r="F284" s="233" t="s">
        <v>408</v>
      </c>
      <c r="G284" s="231"/>
      <c r="H284" s="234">
        <v>6.96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128</v>
      </c>
      <c r="AU284" s="240" t="s">
        <v>80</v>
      </c>
      <c r="AV284" s="12" t="s">
        <v>80</v>
      </c>
      <c r="AW284" s="12" t="s">
        <v>30</v>
      </c>
      <c r="AX284" s="12" t="s">
        <v>73</v>
      </c>
      <c r="AY284" s="240" t="s">
        <v>116</v>
      </c>
    </row>
    <row r="285" s="13" customFormat="1">
      <c r="B285" s="241"/>
      <c r="C285" s="242"/>
      <c r="D285" s="227" t="s">
        <v>128</v>
      </c>
      <c r="E285" s="243" t="s">
        <v>1</v>
      </c>
      <c r="F285" s="244" t="s">
        <v>139</v>
      </c>
      <c r="G285" s="242"/>
      <c r="H285" s="245">
        <v>10.960000000000001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AT285" s="251" t="s">
        <v>128</v>
      </c>
      <c r="AU285" s="251" t="s">
        <v>80</v>
      </c>
      <c r="AV285" s="13" t="s">
        <v>124</v>
      </c>
      <c r="AW285" s="13" t="s">
        <v>30</v>
      </c>
      <c r="AX285" s="13" t="s">
        <v>78</v>
      </c>
      <c r="AY285" s="251" t="s">
        <v>116</v>
      </c>
    </row>
    <row r="286" s="1" customFormat="1" ht="21.6" customHeight="1">
      <c r="B286" s="36"/>
      <c r="C286" s="214" t="s">
        <v>409</v>
      </c>
      <c r="D286" s="214" t="s">
        <v>119</v>
      </c>
      <c r="E286" s="215" t="s">
        <v>410</v>
      </c>
      <c r="F286" s="216" t="s">
        <v>411</v>
      </c>
      <c r="G286" s="217" t="s">
        <v>122</v>
      </c>
      <c r="H286" s="218">
        <v>10.960000000000001</v>
      </c>
      <c r="I286" s="219"/>
      <c r="J286" s="220">
        <f>ROUND(I286*H286,2)</f>
        <v>0</v>
      </c>
      <c r="K286" s="216" t="s">
        <v>123</v>
      </c>
      <c r="L286" s="41"/>
      <c r="M286" s="221" t="s">
        <v>1</v>
      </c>
      <c r="N286" s="222" t="s">
        <v>38</v>
      </c>
      <c r="O286" s="84"/>
      <c r="P286" s="223">
        <f>O286*H286</f>
        <v>0</v>
      </c>
      <c r="Q286" s="223">
        <v>0.00012</v>
      </c>
      <c r="R286" s="223">
        <f>Q286*H286</f>
        <v>0.0013152000000000001</v>
      </c>
      <c r="S286" s="223">
        <v>0</v>
      </c>
      <c r="T286" s="224">
        <f>S286*H286</f>
        <v>0</v>
      </c>
      <c r="AR286" s="225" t="s">
        <v>231</v>
      </c>
      <c r="AT286" s="225" t="s">
        <v>119</v>
      </c>
      <c r="AU286" s="225" t="s">
        <v>80</v>
      </c>
      <c r="AY286" s="15" t="s">
        <v>116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5" t="s">
        <v>78</v>
      </c>
      <c r="BK286" s="226">
        <f>ROUND(I286*H286,2)</f>
        <v>0</v>
      </c>
      <c r="BL286" s="15" t="s">
        <v>231</v>
      </c>
      <c r="BM286" s="225" t="s">
        <v>412</v>
      </c>
    </row>
    <row r="287" s="1" customFormat="1">
      <c r="B287" s="36"/>
      <c r="C287" s="37"/>
      <c r="D287" s="227" t="s">
        <v>126</v>
      </c>
      <c r="E287" s="37"/>
      <c r="F287" s="228" t="s">
        <v>413</v>
      </c>
      <c r="G287" s="37"/>
      <c r="H287" s="37"/>
      <c r="I287" s="131"/>
      <c r="J287" s="37"/>
      <c r="K287" s="37"/>
      <c r="L287" s="41"/>
      <c r="M287" s="229"/>
      <c r="N287" s="84"/>
      <c r="O287" s="84"/>
      <c r="P287" s="84"/>
      <c r="Q287" s="84"/>
      <c r="R287" s="84"/>
      <c r="S287" s="84"/>
      <c r="T287" s="85"/>
      <c r="AT287" s="15" t="s">
        <v>126</v>
      </c>
      <c r="AU287" s="15" t="s">
        <v>80</v>
      </c>
    </row>
    <row r="288" s="11" customFormat="1" ht="22.8" customHeight="1">
      <c r="B288" s="198"/>
      <c r="C288" s="199"/>
      <c r="D288" s="200" t="s">
        <v>72</v>
      </c>
      <c r="E288" s="212" t="s">
        <v>414</v>
      </c>
      <c r="F288" s="212" t="s">
        <v>415</v>
      </c>
      <c r="G288" s="199"/>
      <c r="H288" s="199"/>
      <c r="I288" s="202"/>
      <c r="J288" s="213">
        <f>BK288</f>
        <v>0</v>
      </c>
      <c r="K288" s="199"/>
      <c r="L288" s="204"/>
      <c r="M288" s="205"/>
      <c r="N288" s="206"/>
      <c r="O288" s="206"/>
      <c r="P288" s="207">
        <f>SUM(P289:P296)</f>
        <v>0</v>
      </c>
      <c r="Q288" s="206"/>
      <c r="R288" s="207">
        <f>SUM(R289:R296)</f>
        <v>0.57492109999999996</v>
      </c>
      <c r="S288" s="206"/>
      <c r="T288" s="208">
        <f>SUM(T289:T296)</f>
        <v>0.10545889999999999</v>
      </c>
      <c r="AR288" s="209" t="s">
        <v>80</v>
      </c>
      <c r="AT288" s="210" t="s">
        <v>72</v>
      </c>
      <c r="AU288" s="210" t="s">
        <v>78</v>
      </c>
      <c r="AY288" s="209" t="s">
        <v>116</v>
      </c>
      <c r="BK288" s="211">
        <f>SUM(BK289:BK296)</f>
        <v>0</v>
      </c>
    </row>
    <row r="289" s="1" customFormat="1" ht="21.6" customHeight="1">
      <c r="B289" s="36"/>
      <c r="C289" s="214" t="s">
        <v>416</v>
      </c>
      <c r="D289" s="214" t="s">
        <v>119</v>
      </c>
      <c r="E289" s="215" t="s">
        <v>417</v>
      </c>
      <c r="F289" s="216" t="s">
        <v>418</v>
      </c>
      <c r="G289" s="217" t="s">
        <v>122</v>
      </c>
      <c r="H289" s="218">
        <v>340.19</v>
      </c>
      <c r="I289" s="219"/>
      <c r="J289" s="220">
        <f>ROUND(I289*H289,2)</f>
        <v>0</v>
      </c>
      <c r="K289" s="216" t="s">
        <v>123</v>
      </c>
      <c r="L289" s="41"/>
      <c r="M289" s="221" t="s">
        <v>1</v>
      </c>
      <c r="N289" s="222" t="s">
        <v>38</v>
      </c>
      <c r="O289" s="84"/>
      <c r="P289" s="223">
        <f>O289*H289</f>
        <v>0</v>
      </c>
      <c r="Q289" s="223">
        <v>0.001</v>
      </c>
      <c r="R289" s="223">
        <f>Q289*H289</f>
        <v>0.34018999999999999</v>
      </c>
      <c r="S289" s="223">
        <v>0.00031</v>
      </c>
      <c r="T289" s="224">
        <f>S289*H289</f>
        <v>0.10545889999999999</v>
      </c>
      <c r="AR289" s="225" t="s">
        <v>231</v>
      </c>
      <c r="AT289" s="225" t="s">
        <v>119</v>
      </c>
      <c r="AU289" s="225" t="s">
        <v>80</v>
      </c>
      <c r="AY289" s="15" t="s">
        <v>116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5" t="s">
        <v>78</v>
      </c>
      <c r="BK289" s="226">
        <f>ROUND(I289*H289,2)</f>
        <v>0</v>
      </c>
      <c r="BL289" s="15" t="s">
        <v>231</v>
      </c>
      <c r="BM289" s="225" t="s">
        <v>419</v>
      </c>
    </row>
    <row r="290" s="1" customFormat="1">
      <c r="B290" s="36"/>
      <c r="C290" s="37"/>
      <c r="D290" s="227" t="s">
        <v>126</v>
      </c>
      <c r="E290" s="37"/>
      <c r="F290" s="228" t="s">
        <v>420</v>
      </c>
      <c r="G290" s="37"/>
      <c r="H290" s="37"/>
      <c r="I290" s="131"/>
      <c r="J290" s="37"/>
      <c r="K290" s="37"/>
      <c r="L290" s="41"/>
      <c r="M290" s="229"/>
      <c r="N290" s="84"/>
      <c r="O290" s="84"/>
      <c r="P290" s="84"/>
      <c r="Q290" s="84"/>
      <c r="R290" s="84"/>
      <c r="S290" s="84"/>
      <c r="T290" s="85"/>
      <c r="AT290" s="15" t="s">
        <v>126</v>
      </c>
      <c r="AU290" s="15" t="s">
        <v>80</v>
      </c>
    </row>
    <row r="291" s="12" customFormat="1">
      <c r="B291" s="230"/>
      <c r="C291" s="231"/>
      <c r="D291" s="227" t="s">
        <v>128</v>
      </c>
      <c r="E291" s="232" t="s">
        <v>1</v>
      </c>
      <c r="F291" s="233" t="s">
        <v>421</v>
      </c>
      <c r="G291" s="231"/>
      <c r="H291" s="234">
        <v>340.19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128</v>
      </c>
      <c r="AU291" s="240" t="s">
        <v>80</v>
      </c>
      <c r="AV291" s="12" t="s">
        <v>80</v>
      </c>
      <c r="AW291" s="12" t="s">
        <v>30</v>
      </c>
      <c r="AX291" s="12" t="s">
        <v>78</v>
      </c>
      <c r="AY291" s="240" t="s">
        <v>116</v>
      </c>
    </row>
    <row r="292" s="1" customFormat="1" ht="21.6" customHeight="1">
      <c r="B292" s="36"/>
      <c r="C292" s="214" t="s">
        <v>422</v>
      </c>
      <c r="D292" s="214" t="s">
        <v>119</v>
      </c>
      <c r="E292" s="215" t="s">
        <v>423</v>
      </c>
      <c r="F292" s="216" t="s">
        <v>424</v>
      </c>
      <c r="G292" s="217" t="s">
        <v>122</v>
      </c>
      <c r="H292" s="218">
        <v>680.38</v>
      </c>
      <c r="I292" s="219"/>
      <c r="J292" s="220">
        <f>ROUND(I292*H292,2)</f>
        <v>0</v>
      </c>
      <c r="K292" s="216" t="s">
        <v>123</v>
      </c>
      <c r="L292" s="41"/>
      <c r="M292" s="221" t="s">
        <v>1</v>
      </c>
      <c r="N292" s="222" t="s">
        <v>38</v>
      </c>
      <c r="O292" s="84"/>
      <c r="P292" s="223">
        <f>O292*H292</f>
        <v>0</v>
      </c>
      <c r="Q292" s="223">
        <v>0.00020000000000000001</v>
      </c>
      <c r="R292" s="223">
        <f>Q292*H292</f>
        <v>0.136076</v>
      </c>
      <c r="S292" s="223">
        <v>0</v>
      </c>
      <c r="T292" s="224">
        <f>S292*H292</f>
        <v>0</v>
      </c>
      <c r="AR292" s="225" t="s">
        <v>231</v>
      </c>
      <c r="AT292" s="225" t="s">
        <v>119</v>
      </c>
      <c r="AU292" s="225" t="s">
        <v>80</v>
      </c>
      <c r="AY292" s="15" t="s">
        <v>116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5" t="s">
        <v>78</v>
      </c>
      <c r="BK292" s="226">
        <f>ROUND(I292*H292,2)</f>
        <v>0</v>
      </c>
      <c r="BL292" s="15" t="s">
        <v>231</v>
      </c>
      <c r="BM292" s="225" t="s">
        <v>425</v>
      </c>
    </row>
    <row r="293" s="1" customFormat="1">
      <c r="B293" s="36"/>
      <c r="C293" s="37"/>
      <c r="D293" s="227" t="s">
        <v>126</v>
      </c>
      <c r="E293" s="37"/>
      <c r="F293" s="228" t="s">
        <v>426</v>
      </c>
      <c r="G293" s="37"/>
      <c r="H293" s="37"/>
      <c r="I293" s="131"/>
      <c r="J293" s="37"/>
      <c r="K293" s="37"/>
      <c r="L293" s="41"/>
      <c r="M293" s="229"/>
      <c r="N293" s="84"/>
      <c r="O293" s="84"/>
      <c r="P293" s="84"/>
      <c r="Q293" s="84"/>
      <c r="R293" s="84"/>
      <c r="S293" s="84"/>
      <c r="T293" s="85"/>
      <c r="AT293" s="15" t="s">
        <v>126</v>
      </c>
      <c r="AU293" s="15" t="s">
        <v>80</v>
      </c>
    </row>
    <row r="294" s="12" customFormat="1">
      <c r="B294" s="230"/>
      <c r="C294" s="231"/>
      <c r="D294" s="227" t="s">
        <v>128</v>
      </c>
      <c r="E294" s="232" t="s">
        <v>1</v>
      </c>
      <c r="F294" s="233" t="s">
        <v>427</v>
      </c>
      <c r="G294" s="231"/>
      <c r="H294" s="234">
        <v>680.38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AT294" s="240" t="s">
        <v>128</v>
      </c>
      <c r="AU294" s="240" t="s">
        <v>80</v>
      </c>
      <c r="AV294" s="12" t="s">
        <v>80</v>
      </c>
      <c r="AW294" s="12" t="s">
        <v>30</v>
      </c>
      <c r="AX294" s="12" t="s">
        <v>78</v>
      </c>
      <c r="AY294" s="240" t="s">
        <v>116</v>
      </c>
    </row>
    <row r="295" s="1" customFormat="1" ht="32.4" customHeight="1">
      <c r="B295" s="36"/>
      <c r="C295" s="214" t="s">
        <v>428</v>
      </c>
      <c r="D295" s="214" t="s">
        <v>119</v>
      </c>
      <c r="E295" s="215" t="s">
        <v>429</v>
      </c>
      <c r="F295" s="216" t="s">
        <v>430</v>
      </c>
      <c r="G295" s="217" t="s">
        <v>122</v>
      </c>
      <c r="H295" s="218">
        <v>340.19</v>
      </c>
      <c r="I295" s="219"/>
      <c r="J295" s="220">
        <f>ROUND(I295*H295,2)</f>
        <v>0</v>
      </c>
      <c r="K295" s="216" t="s">
        <v>123</v>
      </c>
      <c r="L295" s="41"/>
      <c r="M295" s="221" t="s">
        <v>1</v>
      </c>
      <c r="N295" s="222" t="s">
        <v>38</v>
      </c>
      <c r="O295" s="84"/>
      <c r="P295" s="223">
        <f>O295*H295</f>
        <v>0</v>
      </c>
      <c r="Q295" s="223">
        <v>0.00029</v>
      </c>
      <c r="R295" s="223">
        <f>Q295*H295</f>
        <v>0.098655099999999996</v>
      </c>
      <c r="S295" s="223">
        <v>0</v>
      </c>
      <c r="T295" s="224">
        <f>S295*H295</f>
        <v>0</v>
      </c>
      <c r="AR295" s="225" t="s">
        <v>231</v>
      </c>
      <c r="AT295" s="225" t="s">
        <v>119</v>
      </c>
      <c r="AU295" s="225" t="s">
        <v>80</v>
      </c>
      <c r="AY295" s="15" t="s">
        <v>116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5" t="s">
        <v>78</v>
      </c>
      <c r="BK295" s="226">
        <f>ROUND(I295*H295,2)</f>
        <v>0</v>
      </c>
      <c r="BL295" s="15" t="s">
        <v>231</v>
      </c>
      <c r="BM295" s="225" t="s">
        <v>431</v>
      </c>
    </row>
    <row r="296" s="1" customFormat="1">
      <c r="B296" s="36"/>
      <c r="C296" s="37"/>
      <c r="D296" s="227" t="s">
        <v>126</v>
      </c>
      <c r="E296" s="37"/>
      <c r="F296" s="228" t="s">
        <v>432</v>
      </c>
      <c r="G296" s="37"/>
      <c r="H296" s="37"/>
      <c r="I296" s="131"/>
      <c r="J296" s="37"/>
      <c r="K296" s="37"/>
      <c r="L296" s="41"/>
      <c r="M296" s="262"/>
      <c r="N296" s="263"/>
      <c r="O296" s="263"/>
      <c r="P296" s="263"/>
      <c r="Q296" s="263"/>
      <c r="R296" s="263"/>
      <c r="S296" s="263"/>
      <c r="T296" s="264"/>
      <c r="AT296" s="15" t="s">
        <v>126</v>
      </c>
      <c r="AU296" s="15" t="s">
        <v>80</v>
      </c>
    </row>
    <row r="297" s="1" customFormat="1" ht="6.96" customHeight="1">
      <c r="B297" s="59"/>
      <c r="C297" s="60"/>
      <c r="D297" s="60"/>
      <c r="E297" s="60"/>
      <c r="F297" s="60"/>
      <c r="G297" s="60"/>
      <c r="H297" s="60"/>
      <c r="I297" s="165"/>
      <c r="J297" s="60"/>
      <c r="K297" s="60"/>
      <c r="L297" s="41"/>
    </row>
  </sheetData>
  <sheetProtection sheet="1" autoFilter="0" formatColumns="0" formatRows="0" objects="1" scenarios="1" spinCount="100000" saltValue="iOQaWhmKzswiiMCAJPwjgVVGH61or+Jz75G2E+YKRfnHGIq4VqFPx+vPYvoDfAVoTIqeTSWONPOvzcQm1TLBaQ==" hashValue="sVGH8nknztLlKPCcqMdFoETTi8ibFJO0NY7c9Fh9PnIpi9L3GshC49JAO57LUNh9XCm3YyChc6USMrwxWwZ3pg==" algorithmName="SHA-512" password="CC35"/>
  <autoFilter ref="C125:K296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DT178731\Nesnera</dc:creator>
  <cp:lastModifiedBy>DT178731\Nesnera</cp:lastModifiedBy>
  <dcterms:created xsi:type="dcterms:W3CDTF">2019-05-20T13:10:13Z</dcterms:created>
  <dcterms:modified xsi:type="dcterms:W3CDTF">2019-05-20T13:10:14Z</dcterms:modified>
</cp:coreProperties>
</file>